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defaultThemeVersion="166925"/>
  <mc:AlternateContent xmlns:mc="http://schemas.openxmlformats.org/markup-compatibility/2006">
    <mc:Choice Requires="x15">
      <x15ac:absPath xmlns:x15ac="http://schemas.microsoft.com/office/spreadsheetml/2010/11/ac" url="/Users/Brian/Desktop/Cornell/Classes/Spring/AdvBio/ProblemSets/CHEME-5440-7770-S20/Prelim/"/>
    </mc:Choice>
  </mc:AlternateContent>
  <xr:revisionPtr revIDLastSave="0" documentId="13_ncr:1_{31AE36A6-FDB5-1E4B-9F9B-38B9A9B9C9EC}" xr6:coauthVersionLast="45" xr6:coauthVersionMax="45" xr10:uidLastSave="{00000000-0000-0000-0000-000000000000}"/>
  <bookViews>
    <workbookView xWindow="160" yWindow="460" windowWidth="25040" windowHeight="13900" xr2:uid="{804F5726-F0AD-EA46-91EB-89C0C22183D5}"/>
  </bookViews>
  <sheets>
    <sheet name="Question 1" sheetId="1" r:id="rId1"/>
    <sheet name="Question 2" sheetId="10" r:id="rId2"/>
    <sheet name="Jan 30 Notes" sheetId="8" r:id="rId3"/>
    <sheet name="Feb 13 Notes" sheetId="9" r:id="rId4"/>
    <sheet name="PS2 Solution" sheetId="5" r:id="rId5"/>
  </sheets>
  <definedNames>
    <definedName name="_xlnm._FilterDatabase" localSheetId="4" hidden="1">'PS2 Solution'!$A$6:$A$6</definedName>
    <definedName name="solver_adj" localSheetId="0" hidden="1">'Question 1'!$B$89</definedName>
    <definedName name="solver_cvg" localSheetId="0" hidden="1">0.0001</definedName>
    <definedName name="solver_drv" localSheetId="0" hidden="1">1</definedName>
    <definedName name="solver_eng" localSheetId="0" hidden="1">1</definedName>
    <definedName name="solver_itr" localSheetId="0" hidden="1">2147483647</definedName>
    <definedName name="solver_lin" localSheetId="0" hidden="1">2</definedName>
    <definedName name="solver_mip" localSheetId="0" hidden="1">2147483647</definedName>
    <definedName name="solver_mni" localSheetId="0" hidden="1">30</definedName>
    <definedName name="solver_mrt" localSheetId="0" hidden="1">0.075</definedName>
    <definedName name="solver_msl" localSheetId="0" hidden="1">2</definedName>
    <definedName name="solver_neg" localSheetId="0" hidden="1">1</definedName>
    <definedName name="solver_nod" localSheetId="0" hidden="1">2147483647</definedName>
    <definedName name="solver_num" localSheetId="0" hidden="1">0</definedName>
    <definedName name="solver_opt" localSheetId="0" hidden="1">'Question 1'!$J$113</definedName>
    <definedName name="solver_pre" localSheetId="0" hidden="1">0.000001</definedName>
    <definedName name="solver_rbv" localSheetId="0" hidden="1">1</definedName>
    <definedName name="solver_rlx" localSheetId="0" hidden="1">2</definedName>
    <definedName name="solver_rsd" localSheetId="0" hidden="1">0</definedName>
    <definedName name="solver_scl" localSheetId="0" hidden="1">1</definedName>
    <definedName name="solver_sho" localSheetId="0" hidden="1">2</definedName>
    <definedName name="solver_ssz" localSheetId="0" hidden="1">100</definedName>
    <definedName name="solver_tim" localSheetId="0" hidden="1">2147483647</definedName>
    <definedName name="solver_tol" localSheetId="0" hidden="1">0.01</definedName>
    <definedName name="solver_typ" localSheetId="0" hidden="1">2</definedName>
    <definedName name="solver_val" localSheetId="0" hidden="1">0</definedName>
    <definedName name="solver_ver" localSheetId="0" hidden="1">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101" i="1" l="1"/>
  <c r="E13" i="1"/>
  <c r="A4" i="5"/>
  <c r="B95" i="1" l="1"/>
  <c r="B94" i="1"/>
  <c r="B93" i="1"/>
  <c r="C101" i="1" l="1"/>
  <c r="D101" i="1" s="1"/>
  <c r="E14" i="1"/>
  <c r="E15" i="1"/>
  <c r="E16" i="1"/>
  <c r="E17" i="1"/>
  <c r="E18" i="1"/>
  <c r="E19" i="1"/>
  <c r="B77" i="1"/>
  <c r="B96" i="1" s="1"/>
  <c r="C107" i="1"/>
  <c r="D107" i="1" s="1"/>
  <c r="C106" i="1"/>
  <c r="D106" i="1" s="1"/>
  <c r="C105" i="1"/>
  <c r="D105" i="1" s="1"/>
  <c r="C104" i="1"/>
  <c r="D104" i="1" s="1"/>
  <c r="C103" i="1"/>
  <c r="D103" i="1" s="1"/>
  <c r="C102" i="1"/>
  <c r="D102" i="1" s="1"/>
  <c r="F107" i="1" l="1"/>
  <c r="E104" i="1"/>
  <c r="E105" i="1"/>
  <c r="E107" i="1"/>
  <c r="F101" i="1" l="1"/>
  <c r="E106" i="1"/>
  <c r="E102" i="1"/>
  <c r="E103" i="1"/>
  <c r="F103" i="1"/>
  <c r="F102" i="1"/>
  <c r="F106" i="1"/>
  <c r="F105" i="1"/>
  <c r="F104" i="1"/>
</calcChain>
</file>

<file path=xl/sharedStrings.xml><?xml version="1.0" encoding="utf-8"?>
<sst xmlns="http://schemas.openxmlformats.org/spreadsheetml/2006/main" count="147" uniqueCount="113">
  <si>
    <t>IPTG (mM)</t>
  </si>
  <si>
    <t>&lt;n&gt; (mRNA/cell)</t>
  </si>
  <si>
    <t>low (mRNA/cell)</t>
  </si>
  <si>
    <t>high (mRNA/cell)</t>
  </si>
  <si>
    <t xml:space="preserve">(ii) OD600 = 0.1 is equivalent to 1×108 cells ml−1, </t>
  </si>
  <si>
    <t>(iii) write the promoter function in terms of extracellular inducer (ignore inducer transport)</t>
  </si>
  <si>
    <t xml:space="preserve">(iv) assume the lacZ gene is present at two copies/cell, </t>
  </si>
  <si>
    <t xml:space="preserve">(v) assume the lacZ mRNA half-life is 5 minutes, </t>
  </si>
  <si>
    <t xml:space="preserve">(vi) use a characteristic transcript length of 1000 nt. </t>
  </si>
  <si>
    <t>https://bionumbers.hms.harvard.edu/bionumber.aspx?id=103904&amp;ver=17&amp;trm=E+coli+dry+weight+doubling+time+40min&amp;org=</t>
  </si>
  <si>
    <t>&lt;n&gt; nmol/gdw</t>
  </si>
  <si>
    <t>Converted Data</t>
  </si>
  <si>
    <t>(from 1a)</t>
  </si>
  <si>
    <t>Model Data</t>
  </si>
  <si>
    <t>f_I</t>
  </si>
  <si>
    <t xml:space="preserve">Average lacZ messenger RNA copy number &lt; n &gt; per cell for the Plac promoter as a function of extracellular IPTG (inducer). Data reproduced from Golding and coworkers (1) </t>
  </si>
  <si>
    <r>
      <t xml:space="preserve">(i) all experiments were conducted in an </t>
    </r>
    <r>
      <rPr>
        <b/>
        <sz val="12"/>
        <color theme="1"/>
        <rFont val="Times New Roman"/>
        <family val="1"/>
      </rPr>
      <t>exponentially</t>
    </r>
    <r>
      <rPr>
        <sz val="12"/>
        <color theme="1"/>
        <rFont val="Times New Roman"/>
        <family val="1"/>
      </rPr>
      <t xml:space="preserve"> growing population of </t>
    </r>
    <r>
      <rPr>
        <i/>
        <sz val="12"/>
        <color theme="1"/>
        <rFont val="Times New Roman"/>
        <family val="1"/>
      </rPr>
      <t xml:space="preserve">E. coli </t>
    </r>
    <r>
      <rPr>
        <sz val="12"/>
        <color theme="1"/>
        <rFont val="Times New Roman"/>
        <family val="1"/>
      </rPr>
      <t xml:space="preserve">cells with a doubling time of τd ≃ 40 min, </t>
    </r>
  </si>
  <si>
    <t>u = f( f_I, I)</t>
  </si>
  <si>
    <t>K_x</t>
  </si>
  <si>
    <t>Avogadro's Number</t>
  </si>
  <si>
    <t>&lt;m_c&gt; (gdw/cell) (E. coli at tdouble = 40min)</t>
  </si>
  <si>
    <t>mol to nmol conversion</t>
  </si>
  <si>
    <t>Source</t>
  </si>
  <si>
    <t>1a. &lt;n&gt; conversion</t>
  </si>
  <si>
    <t>mRNA half-life (min)</t>
  </si>
  <si>
    <t>Transcript length (nt)</t>
  </si>
  <si>
    <t>Given Values</t>
  </si>
  <si>
    <t>Sourced Values</t>
  </si>
  <si>
    <t>Tau factor (dimensionless)</t>
  </si>
  <si>
    <t>Problem Set 2 Solution</t>
  </si>
  <si>
    <t>Calculated Values</t>
  </si>
  <si>
    <t>Half life (hr)</t>
  </si>
  <si>
    <t>Doubling time (hr)</t>
  </si>
  <si>
    <t>n (dimensionless)</t>
  </si>
  <si>
    <t>W1 (dimensionless)</t>
  </si>
  <si>
    <t>W2 (dimensionless</t>
  </si>
  <si>
    <t>K (mM)</t>
  </si>
  <si>
    <t>Degradation term (u + constant*theta) (1/hr)</t>
  </si>
  <si>
    <t>1c. Parameter Values, Model Optimization</t>
  </si>
  <si>
    <t>1d. Model vs Converted Data</t>
  </si>
  <si>
    <t>Does the model fit and have the correct shape?</t>
  </si>
  <si>
    <t>1b. Derive gain  and u functions</t>
  </si>
  <si>
    <t>Given</t>
  </si>
  <si>
    <t>Jan 30 notes</t>
  </si>
  <si>
    <t>Feb 13 notes</t>
  </si>
  <si>
    <t>Gene copy number (#/gene)</t>
  </si>
  <si>
    <t>Parameter (units)</t>
  </si>
  <si>
    <t>Value</t>
  </si>
  <si>
    <t>Calculation</t>
  </si>
  <si>
    <t>Degradation constants</t>
  </si>
  <si>
    <t>I printed out the degradation constant calculated for each of the 20 simulations from Kinetics.jl using the same input parameter values located in CellFree.json</t>
  </si>
  <si>
    <t>Known</t>
  </si>
  <si>
    <t>Parameters</t>
  </si>
  <si>
    <t>Feb 13 Notes</t>
  </si>
  <si>
    <t>Jan 30 Notes</t>
  </si>
  <si>
    <t>Problem Set 2 solution</t>
  </si>
  <si>
    <t>R_x</t>
  </si>
  <si>
    <t>PS2 Solution</t>
  </si>
  <si>
    <t>Degradation constant (dimensionless)</t>
  </si>
  <si>
    <t>I took an average, excluding outliers, to arrive at the degradation constant</t>
  </si>
  <si>
    <t>Note: changed [IPTG] 0 to 5e-5 for the sake of the curve shape</t>
  </si>
  <si>
    <t>Yes, the model fits the given data very well. Not only does it take the same shape, it also has high accuracy.</t>
  </si>
  <si>
    <t>vdot: Transcription elongation rate (nt/s)</t>
  </si>
  <si>
    <t>R_x: RNAP concentration (nmol)</t>
  </si>
  <si>
    <t>K_x: Transcription saturation constant (dimensionless)</t>
  </si>
  <si>
    <t>k^E_x: elongation parameter (1/s)</t>
  </si>
  <si>
    <t>G: Gene concentration (nmol/gdw)</t>
  </si>
  <si>
    <t>1d</t>
  </si>
  <si>
    <t>The gain function is constant for the given system meanwhile the u function changes with concentration.</t>
  </si>
  <si>
    <t xml:space="preserve">Therefore, the u function paramters such as the exponent (n) of the f_I function (contained within u) play a huge role in what value [0,…,1] u will take. </t>
  </si>
  <si>
    <t>Lowering n to 1 results in the model making large overpredictions for lacZ concentrations for given inducer concentrations.</t>
  </si>
  <si>
    <t>Meanwhile increasing it to 2 results in large underpredictions for the concentrations at given inducer concentrations.</t>
  </si>
  <si>
    <t>Added line 432 to kinetics.jl to print (code attached in github)</t>
  </si>
  <si>
    <t>2a and 2b</t>
  </si>
  <si>
    <t>2c</t>
  </si>
  <si>
    <t>2d</t>
  </si>
  <si>
    <t>S = 0.02</t>
  </si>
  <si>
    <t>S = 10</t>
  </si>
  <si>
    <t>S = 1e5</t>
  </si>
  <si>
    <t>Using code section 2D in "2DE.jl" in Q2 folder</t>
  </si>
  <si>
    <t>2e</t>
  </si>
  <si>
    <t>S = 0.1</t>
  </si>
  <si>
    <t>X</t>
  </si>
  <si>
    <t>Y</t>
  </si>
  <si>
    <t>Z</t>
  </si>
  <si>
    <t>S = 8e3</t>
  </si>
  <si>
    <t>2f</t>
  </si>
  <si>
    <t>S = 105</t>
  </si>
  <si>
    <t>Steady-state</t>
  </si>
  <si>
    <t>Incoherent</t>
  </si>
  <si>
    <t>Coherent</t>
  </si>
  <si>
    <r>
      <t xml:space="preserve">The system with a prior steady-state </t>
    </r>
    <r>
      <rPr>
        <b/>
        <sz val="12"/>
        <color theme="1"/>
        <rFont val="Calibri"/>
        <family val="2"/>
        <scheme val="minor"/>
      </rPr>
      <t>below</t>
    </r>
    <r>
      <rPr>
        <sz val="12"/>
        <color theme="1"/>
        <rFont val="Calibri"/>
        <family val="2"/>
        <scheme val="minor"/>
      </rPr>
      <t xml:space="preserve"> the Hopf bifurcation has </t>
    </r>
    <r>
      <rPr>
        <b/>
        <sz val="12"/>
        <color theme="1"/>
        <rFont val="Calibri"/>
        <family val="2"/>
        <scheme val="minor"/>
      </rPr>
      <t>incoherent</t>
    </r>
    <r>
      <rPr>
        <sz val="12"/>
        <color theme="1"/>
        <rFont val="Calibri"/>
        <family val="2"/>
        <scheme val="minor"/>
      </rPr>
      <t xml:space="preserve"> oscillations.</t>
    </r>
  </si>
  <si>
    <r>
      <t xml:space="preserve">Conversely, the system with a prior steady-state </t>
    </r>
    <r>
      <rPr>
        <b/>
        <sz val="12"/>
        <color theme="1"/>
        <rFont val="Calibri"/>
        <family val="2"/>
        <scheme val="minor"/>
      </rPr>
      <t>above</t>
    </r>
    <r>
      <rPr>
        <sz val="12"/>
        <color theme="1"/>
        <rFont val="Calibri"/>
        <family val="2"/>
        <scheme val="minor"/>
      </rPr>
      <t xml:space="preserve"> the Hopf bifurcation has </t>
    </r>
    <r>
      <rPr>
        <b/>
        <sz val="12"/>
        <color theme="1"/>
        <rFont val="Calibri"/>
        <family val="2"/>
        <scheme val="minor"/>
      </rPr>
      <t>coherent</t>
    </r>
    <r>
      <rPr>
        <sz val="12"/>
        <color theme="1"/>
        <rFont val="Calibri"/>
        <family val="2"/>
        <scheme val="minor"/>
      </rPr>
      <t xml:space="preserve"> oscillations.</t>
    </r>
  </si>
  <si>
    <t>S = 100 perturbation</t>
  </si>
  <si>
    <t>It seems that amplitude of the oscillations before hitting the system with S = 100 does not match up with what I calculated.</t>
  </si>
  <si>
    <t>The oscillatory state shown before (t - t_s) = 0 in figure 3e does not appear to have the correct amplitudes.</t>
  </si>
  <si>
    <t>X (u1) vs S</t>
  </si>
  <si>
    <t>Using "2C_bifurcationanalysis.jl" in Q2 folder</t>
  </si>
  <si>
    <t>I manually changed the S value within my acdc function in order to generate these graphs below. Currently this code section in "2DE.jl" is commented out so that I could run part E properly. More specifically, the acdc function was modified to receive an input for S which is necessary for E.</t>
  </si>
  <si>
    <t>Overall, I'm a bit doubtful of the transition of the oscillations shown by the author in Figure 3e at (t - t_s) = 0.</t>
  </si>
  <si>
    <t>X (u1) vs S (zoomed in)</t>
  </si>
  <si>
    <t xml:space="preserve">The three graphs below confirm the results presented in Figure 2b. </t>
  </si>
  <si>
    <t>3. Over time, the S value of 10^5  in Figure 2b is completely dark red, which signifies an X value on the order of 10^0. This is confirmed by the steady state value of 6 in the third graph below.</t>
  </si>
  <si>
    <t>2. Over time, the S value of 10  in Figure 2b oscillates between red and light red, which signifies an X values ranging from 10^-2.5 to 10^-1/2. This is confirmed by the range of oscillations (~10^-3 to 0.12) in the second graph below.</t>
  </si>
  <si>
    <t>1. Over time, the S value of 10^-2 (~0.02) in Figure 2b is completely white, which signifies an X value &lt; 10^-4. This is confirmed by the steady state value of 5x10^-6 in the first graph below.</t>
  </si>
  <si>
    <t>Values of S were taken from Figure 2 and testing how close I could get to the top and bottom the bifurcation region without creating an oscillating steady-state over time</t>
  </si>
  <si>
    <t>These findings make sense because the paper posits that traveling through the Hopf bifurcation point causes gene expression to oscillate due to an attracting spiral losing its stability and becoming a repulsing signal. When a system is below the Hopf bifurcation and the signal is increased (S = 100), this would cause the system to pass through the Hopf bifurcation. In so doing, the system undergoes the repulsing signal just mentioned. More specifically, small differences in initial conditions are ampified, resulting in incoherence. This is modeled in the first graph above in which three cells had minor differences in initial conditions and passed through the Hopf bifurcaiton. As seen, the three cells have largely incoherent expression levels of gene Z going forward in time.</t>
  </si>
  <si>
    <t>Conversely, cells passing through the saddle-node bifurcation toward the limit cycle do so at expression levels that are far from the attracting oscillatory regime. As a result, small differences in initial conditions are inconsequential and the cells experience coherent gene expression. This is the case for the second graph where the steady-state values were achieved with a signal higher than the Hopf bifurcation. When this system is hit with the lower signal (S = 100), the system passes through the saddle-node bifurcation rather than the Hopf bifurcation. Even though the three cells have different intial conditions, the saddle node bifurcation does not amplify these differences like the Hopf bifurcation. Therefore the result is coherent gene expression across the three cells. Also noticeable from the second graph is the rapid establishment of constant amplitude oscillaion. This is a unique characteristic of the AC-DC system which can act as a way to turn on and off  oscillations in certain applications.</t>
  </si>
  <si>
    <t>I do believe that there can be coherent oscillations when going from S = 105 to S = 100.</t>
  </si>
  <si>
    <t>This is demonstrated in the first graph above in which I show an input signal (S = 105) resulting in Z reaching steady-state oscillations. Subsequently this system is hit with S = 100. The coherence of the resulting oscillations is visible for amongst the  cells with different initial conditions in the second graph.</t>
  </si>
  <si>
    <t>Both the solid black lines are reproducible using an in-depth bifurcation solver, shown below are the bifurcation graphs I developed. The shape of the curves I found do match the generic shape shown in Figure 1b. In my case the blue lines are the same as the black lines in Figure 1b. These are the stable steady-states. The unstable steady-states are show in the dashed orange line below. Overall I can qualitatively reproduce Figure 1b, but it's impossible to compare the exact range of values for X and S which the authors found their bifurcation in Figure 1b.</t>
  </si>
  <si>
    <t>Using code section 2E in "2DE.jl" in Q2 folder</t>
  </si>
  <si>
    <t>Slightly modifying code section 2E in "2DE.jl" in Q2 folder (S = 105) and (S = 100)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</si>
</sst>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
    <numFmt numFmtId="165" formatCode="0.000"/>
  </numFmts>
  <fonts count="10" x14ac:knownFonts="1">
    <font>
      <sz val="12"/>
      <color theme="1"/>
      <name val="Calibri"/>
      <family val="2"/>
      <scheme val="minor"/>
    </font>
    <font>
      <sz val="12"/>
      <color theme="1"/>
      <name val="Times New Roman"/>
      <family val="1"/>
    </font>
    <font>
      <u/>
      <sz val="12"/>
      <color theme="10"/>
      <name val="Calibri"/>
      <family val="2"/>
      <scheme val="minor"/>
    </font>
    <font>
      <b/>
      <sz val="12"/>
      <color theme="1"/>
      <name val="Times New Roman"/>
      <family val="1"/>
    </font>
    <font>
      <i/>
      <sz val="12"/>
      <color theme="1"/>
      <name val="Times New Roman"/>
      <family val="1"/>
    </font>
    <font>
      <sz val="13"/>
      <color rgb="FFAA1111"/>
      <name val="Times New Roman"/>
      <family val="1"/>
    </font>
    <font>
      <sz val="12"/>
      <name val="Times New Roman"/>
      <family val="1"/>
    </font>
    <font>
      <sz val="12"/>
      <color rgb="FF000000"/>
      <name val="Times New Roman"/>
      <family val="1"/>
    </font>
    <font>
      <sz val="12"/>
      <color theme="1"/>
      <name val="Calibri"/>
      <family val="2"/>
    </font>
    <font>
      <b/>
      <sz val="12"/>
      <color theme="1"/>
      <name val="Calibri"/>
      <family val="2"/>
      <scheme val="minor"/>
    </font>
  </fonts>
  <fills count="3">
    <fill>
      <patternFill patternType="none"/>
    </fill>
    <fill>
      <patternFill patternType="gray125"/>
    </fill>
    <fill>
      <patternFill patternType="solid">
        <fgColor theme="9" tint="0.59999389629810485"/>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diagonal/>
    </border>
  </borders>
  <cellStyleXfs count="2">
    <xf numFmtId="0" fontId="0" fillId="0" borderId="0"/>
    <xf numFmtId="0" fontId="2" fillId="0" borderId="0" applyNumberFormat="0" applyFill="0" applyBorder="0" applyAlignment="0" applyProtection="0"/>
  </cellStyleXfs>
  <cellXfs count="74">
    <xf numFmtId="0" fontId="0" fillId="0" borderId="0" xfId="0"/>
    <xf numFmtId="0" fontId="2" fillId="0" borderId="0" xfId="1"/>
    <xf numFmtId="0" fontId="1" fillId="0" borderId="0" xfId="0" applyFont="1"/>
    <xf numFmtId="11" fontId="1" fillId="0" borderId="0" xfId="0" applyNumberFormat="1" applyFont="1"/>
    <xf numFmtId="0" fontId="1" fillId="0" borderId="0" xfId="0" applyNumberFormat="1" applyFont="1"/>
    <xf numFmtId="0" fontId="5" fillId="0" borderId="0" xfId="0" applyFont="1"/>
    <xf numFmtId="0" fontId="7" fillId="0" borderId="0" xfId="0" applyFont="1"/>
    <xf numFmtId="11" fontId="7" fillId="0" borderId="0" xfId="0" applyNumberFormat="1" applyFont="1"/>
    <xf numFmtId="0" fontId="3" fillId="0" borderId="0" xfId="0" applyFont="1"/>
    <xf numFmtId="0" fontId="3" fillId="0" borderId="1" xfId="0" applyFont="1" applyBorder="1" applyAlignment="1">
      <alignment horizontal="center"/>
    </xf>
    <xf numFmtId="0" fontId="1" fillId="0" borderId="0" xfId="0" applyFont="1" applyFill="1"/>
    <xf numFmtId="0" fontId="1" fillId="0" borderId="1" xfId="0" applyFont="1" applyBorder="1"/>
    <xf numFmtId="11" fontId="7" fillId="0" borderId="1" xfId="0" applyNumberFormat="1" applyFont="1" applyBorder="1"/>
    <xf numFmtId="0" fontId="2" fillId="0" borderId="1" xfId="1" applyBorder="1"/>
    <xf numFmtId="11" fontId="1" fillId="0" borderId="1" xfId="0" applyNumberFormat="1" applyFont="1" applyBorder="1"/>
    <xf numFmtId="0" fontId="1" fillId="0" borderId="1" xfId="0" applyFont="1" applyBorder="1" applyAlignment="1">
      <alignment horizontal="center"/>
    </xf>
    <xf numFmtId="0" fontId="2" fillId="0" borderId="0" xfId="1" quotePrefix="1"/>
    <xf numFmtId="0" fontId="3" fillId="0" borderId="1" xfId="0" applyFont="1" applyBorder="1"/>
    <xf numFmtId="0" fontId="1" fillId="0" borderId="1" xfId="0" applyFont="1" applyBorder="1" applyAlignment="1">
      <alignment horizontal="left"/>
    </xf>
    <xf numFmtId="0" fontId="1" fillId="0" borderId="1" xfId="0" applyFont="1" applyBorder="1" applyAlignment="1">
      <alignment horizontal="right"/>
    </xf>
    <xf numFmtId="0" fontId="1" fillId="0" borderId="1" xfId="0" applyFont="1" applyFill="1" applyBorder="1"/>
    <xf numFmtId="2" fontId="1" fillId="0" borderId="1" xfId="0" applyNumberFormat="1" applyFont="1" applyBorder="1"/>
    <xf numFmtId="0" fontId="1" fillId="0" borderId="1" xfId="0" applyNumberFormat="1" applyFont="1" applyBorder="1"/>
    <xf numFmtId="0" fontId="6" fillId="0" borderId="1" xfId="0" applyFont="1" applyFill="1" applyBorder="1"/>
    <xf numFmtId="164" fontId="1" fillId="0" borderId="1" xfId="0" applyNumberFormat="1" applyFont="1" applyBorder="1"/>
    <xf numFmtId="0" fontId="3" fillId="0" borderId="0" xfId="0" applyFont="1" applyAlignment="1">
      <alignment horizontal="center"/>
    </xf>
    <xf numFmtId="0" fontId="3" fillId="2" borderId="1" xfId="0" applyFont="1" applyFill="1" applyBorder="1" applyAlignment="1">
      <alignment horizontal="center"/>
    </xf>
    <xf numFmtId="165" fontId="1" fillId="2" borderId="1" xfId="0" applyNumberFormat="1" applyFont="1" applyFill="1" applyBorder="1" applyAlignment="1">
      <alignment horizontal="center"/>
    </xf>
    <xf numFmtId="165" fontId="1" fillId="0" borderId="1" xfId="0" applyNumberFormat="1" applyFont="1" applyBorder="1"/>
    <xf numFmtId="2" fontId="6" fillId="2" borderId="1" xfId="0" applyNumberFormat="1" applyFont="1" applyFill="1" applyBorder="1" applyAlignment="1">
      <alignment horizontal="center"/>
    </xf>
    <xf numFmtId="0" fontId="8" fillId="0" borderId="0" xfId="0" applyFont="1"/>
    <xf numFmtId="0" fontId="9" fillId="0" borderId="0" xfId="0" applyFont="1"/>
    <xf numFmtId="0" fontId="0" fillId="0" borderId="0" xfId="0" applyAlignment="1">
      <alignment horizontal="right"/>
    </xf>
    <xf numFmtId="0" fontId="0" fillId="0" borderId="0" xfId="0" applyFont="1"/>
    <xf numFmtId="0" fontId="0" fillId="0" borderId="0" xfId="0" applyFill="1" applyAlignment="1">
      <alignment horizontal="left"/>
    </xf>
    <xf numFmtId="0" fontId="1" fillId="0" borderId="1" xfId="0" applyFont="1" applyBorder="1" applyAlignment="1">
      <alignment horizontal="left"/>
    </xf>
    <xf numFmtId="0" fontId="7" fillId="0" borderId="1" xfId="0" applyFont="1" applyBorder="1" applyAlignment="1">
      <alignment horizontal="left"/>
    </xf>
    <xf numFmtId="0" fontId="1" fillId="0" borderId="2" xfId="0" applyFont="1" applyBorder="1" applyAlignment="1">
      <alignment horizontal="center"/>
    </xf>
    <xf numFmtId="0" fontId="1" fillId="0" borderId="3" xfId="0" applyFont="1" applyBorder="1" applyAlignment="1">
      <alignment horizontal="center"/>
    </xf>
    <xf numFmtId="0" fontId="1" fillId="0" borderId="4" xfId="0" applyFont="1" applyBorder="1" applyAlignment="1">
      <alignment horizontal="center"/>
    </xf>
    <xf numFmtId="0" fontId="0" fillId="2" borderId="5" xfId="0" applyFill="1" applyBorder="1" applyAlignment="1">
      <alignment horizontal="left" vertical="top" wrapText="1"/>
    </xf>
    <xf numFmtId="0" fontId="0" fillId="2" borderId="6" xfId="0" applyFill="1" applyBorder="1" applyAlignment="1">
      <alignment horizontal="left" vertical="top" wrapText="1"/>
    </xf>
    <xf numFmtId="0" fontId="0" fillId="2" borderId="7" xfId="0" applyFill="1" applyBorder="1" applyAlignment="1">
      <alignment horizontal="left" vertical="top" wrapText="1"/>
    </xf>
    <xf numFmtId="0" fontId="0" fillId="2" borderId="8" xfId="0" applyFill="1" applyBorder="1" applyAlignment="1">
      <alignment horizontal="left" vertical="top" wrapText="1"/>
    </xf>
    <xf numFmtId="0" fontId="0" fillId="2" borderId="9" xfId="0" applyFill="1" applyBorder="1" applyAlignment="1">
      <alignment horizontal="left" vertical="top" wrapText="1"/>
    </xf>
    <xf numFmtId="0" fontId="0" fillId="2" borderId="10" xfId="0" applyFill="1" applyBorder="1" applyAlignment="1">
      <alignment horizontal="left" vertical="top" wrapText="1"/>
    </xf>
    <xf numFmtId="0" fontId="0" fillId="2" borderId="11" xfId="0" applyFill="1" applyBorder="1" applyAlignment="1">
      <alignment horizontal="left" vertical="top" wrapText="1"/>
    </xf>
    <xf numFmtId="0" fontId="0" fillId="2" borderId="0" xfId="0" applyFill="1" applyBorder="1" applyAlignment="1">
      <alignment horizontal="left" vertical="top" wrapText="1"/>
    </xf>
    <xf numFmtId="0" fontId="0" fillId="2" borderId="12" xfId="0" applyFill="1" applyBorder="1" applyAlignment="1">
      <alignment horizontal="left" vertical="top" wrapText="1"/>
    </xf>
    <xf numFmtId="0" fontId="9" fillId="0" borderId="0" xfId="0" applyFont="1" applyAlignment="1">
      <alignment horizontal="center"/>
    </xf>
    <xf numFmtId="0" fontId="0" fillId="0" borderId="5" xfId="0" applyBorder="1" applyAlignment="1">
      <alignment horizontal="left" vertical="top" wrapText="1"/>
    </xf>
    <xf numFmtId="0" fontId="0" fillId="0" borderId="6" xfId="0" applyBorder="1" applyAlignment="1">
      <alignment horizontal="left" vertical="top" wrapText="1"/>
    </xf>
    <xf numFmtId="0" fontId="0" fillId="0" borderId="7" xfId="0" applyBorder="1" applyAlignment="1">
      <alignment horizontal="left" vertical="top" wrapText="1"/>
    </xf>
    <xf numFmtId="0" fontId="0" fillId="0" borderId="11" xfId="0" applyBorder="1" applyAlignment="1">
      <alignment horizontal="left" vertical="top" wrapText="1"/>
    </xf>
    <xf numFmtId="0" fontId="0" fillId="0" borderId="0" xfId="0" applyBorder="1" applyAlignment="1">
      <alignment horizontal="left" vertical="top" wrapText="1"/>
    </xf>
    <xf numFmtId="0" fontId="0" fillId="0" borderId="12" xfId="0" applyBorder="1" applyAlignment="1">
      <alignment horizontal="left" vertical="top" wrapText="1"/>
    </xf>
    <xf numFmtId="0" fontId="0" fillId="0" borderId="8" xfId="0" applyBorder="1" applyAlignment="1">
      <alignment horizontal="left" vertical="top" wrapText="1"/>
    </xf>
    <xf numFmtId="0" fontId="0" fillId="0" borderId="9" xfId="0" applyBorder="1" applyAlignment="1">
      <alignment horizontal="left" vertical="top" wrapText="1"/>
    </xf>
    <xf numFmtId="0" fontId="0" fillId="0" borderId="10" xfId="0" applyBorder="1" applyAlignment="1">
      <alignment horizontal="left" vertical="top" wrapText="1"/>
    </xf>
    <xf numFmtId="0" fontId="0" fillId="2" borderId="5" xfId="0" applyFill="1" applyBorder="1" applyAlignment="1">
      <alignment horizontal="left"/>
    </xf>
    <xf numFmtId="0" fontId="0" fillId="2" borderId="6" xfId="0" applyFill="1" applyBorder="1" applyAlignment="1">
      <alignment horizontal="left"/>
    </xf>
    <xf numFmtId="0" fontId="0" fillId="2" borderId="7" xfId="0" applyFill="1" applyBorder="1" applyAlignment="1">
      <alignment horizontal="left"/>
    </xf>
    <xf numFmtId="0" fontId="0" fillId="2" borderId="2" xfId="0" applyFill="1" applyBorder="1" applyAlignment="1">
      <alignment horizontal="left"/>
    </xf>
    <xf numFmtId="0" fontId="0" fillId="2" borderId="3" xfId="0" applyFill="1" applyBorder="1" applyAlignment="1">
      <alignment horizontal="left"/>
    </xf>
    <xf numFmtId="0" fontId="0" fillId="2" borderId="4" xfId="0" applyFill="1" applyBorder="1" applyAlignment="1">
      <alignment horizontal="left"/>
    </xf>
    <xf numFmtId="0" fontId="0" fillId="2" borderId="8" xfId="0" applyFill="1" applyBorder="1" applyAlignment="1">
      <alignment horizontal="left"/>
    </xf>
    <xf numFmtId="0" fontId="0" fillId="2" borderId="9" xfId="0" applyFill="1" applyBorder="1" applyAlignment="1">
      <alignment horizontal="left"/>
    </xf>
    <xf numFmtId="0" fontId="0" fillId="2" borderId="10" xfId="0" applyFill="1" applyBorder="1" applyAlignment="1">
      <alignment horizontal="left"/>
    </xf>
    <xf numFmtId="0" fontId="0" fillId="2" borderId="11" xfId="0" applyFill="1" applyBorder="1" applyAlignment="1">
      <alignment horizontal="left"/>
    </xf>
    <xf numFmtId="0" fontId="0" fillId="2" borderId="0" xfId="0" applyFill="1" applyBorder="1" applyAlignment="1">
      <alignment horizontal="left"/>
    </xf>
    <xf numFmtId="0" fontId="0" fillId="2" borderId="12" xfId="0" applyFill="1" applyBorder="1" applyAlignment="1">
      <alignment horizontal="left"/>
    </xf>
    <xf numFmtId="0" fontId="1" fillId="2" borderId="1" xfId="0" applyFont="1" applyFill="1" applyBorder="1" applyAlignment="1">
      <alignment horizontal="left"/>
    </xf>
    <xf numFmtId="0" fontId="1" fillId="2" borderId="13" xfId="0" applyFont="1" applyFill="1" applyBorder="1" applyAlignment="1">
      <alignment horizontal="left"/>
    </xf>
    <xf numFmtId="0" fontId="1" fillId="0" borderId="0" xfId="0" applyFont="1" applyFill="1" applyAlignment="1">
      <alignment horizontal="left"/>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[lacZ</a:t>
            </a:r>
            <a:r>
              <a:rPr lang="en-US" b="1" baseline="0"/>
              <a:t> mRNA] (nmol/gdw) vs [IPTG] (mM)</a:t>
            </a:r>
            <a:endParaRPr lang="en-US" b="1"/>
          </a:p>
        </c:rich>
      </c:tx>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6.1021001681047272E-2"/>
          <c:y val="5.8641975308641972E-2"/>
          <c:w val="0.89489482256034736"/>
          <c:h val="0.83828691552444834"/>
        </c:manualLayout>
      </c:layout>
      <c:scatterChart>
        <c:scatterStyle val="smoothMarker"/>
        <c:varyColors val="0"/>
        <c:ser>
          <c:idx val="0"/>
          <c:order val="0"/>
          <c:tx>
            <c:v>Model</c:v>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'Question 1'!$A$101:$A$107</c:f>
              <c:numCache>
                <c:formatCode>0.00E+00</c:formatCode>
                <c:ptCount val="7"/>
                <c:pt idx="0">
                  <c:v>5.0000000000000002E-5</c:v>
                </c:pt>
                <c:pt idx="1">
                  <c:v>5.0000000000000001E-4</c:v>
                </c:pt>
                <c:pt idx="2">
                  <c:v>5.0000000000000001E-3</c:v>
                </c:pt>
                <c:pt idx="3" formatCode="General">
                  <c:v>1.2E-2</c:v>
                </c:pt>
                <c:pt idx="4" formatCode="General">
                  <c:v>5.2999999999999999E-2</c:v>
                </c:pt>
                <c:pt idx="5" formatCode="General">
                  <c:v>0.216</c:v>
                </c:pt>
                <c:pt idx="6" formatCode="General">
                  <c:v>1</c:v>
                </c:pt>
              </c:numCache>
            </c:numRef>
          </c:xVal>
          <c:yVal>
            <c:numRef>
              <c:f>'Question 1'!$F$101:$F$107</c:f>
              <c:numCache>
                <c:formatCode>0.00</c:formatCode>
                <c:ptCount val="7"/>
                <c:pt idx="0">
                  <c:v>0.11297374072605543</c:v>
                </c:pt>
                <c:pt idx="1">
                  <c:v>0.11966466849193268</c:v>
                </c:pt>
                <c:pt idx="2">
                  <c:v>0.25944770448433235</c:v>
                </c:pt>
                <c:pt idx="3">
                  <c:v>0.39633810883790982</c:v>
                </c:pt>
                <c:pt idx="4">
                  <c:v>0.52157171244025324</c:v>
                </c:pt>
                <c:pt idx="5">
                  <c:v>0.54166200979719559</c:v>
                </c:pt>
                <c:pt idx="6">
                  <c:v>0.54430170528866206</c:v>
                </c:pt>
              </c:numCache>
            </c:numRef>
          </c:yVal>
          <c:smooth val="1"/>
          <c:extLst>
            <c:ext xmlns:c16="http://schemas.microsoft.com/office/drawing/2014/chart" uri="{C3380CC4-5D6E-409C-BE32-E72D297353CC}">
              <c16:uniqueId val="{00000000-A457-E640-9538-DB3968037834}"/>
            </c:ext>
          </c:extLst>
        </c:ser>
        <c:ser>
          <c:idx val="1"/>
          <c:order val="1"/>
          <c:tx>
            <c:v>Converted Data</c:v>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'Question 1'!$A$101:$A$107</c:f>
              <c:numCache>
                <c:formatCode>0.00E+00</c:formatCode>
                <c:ptCount val="7"/>
                <c:pt idx="0">
                  <c:v>5.0000000000000002E-5</c:v>
                </c:pt>
                <c:pt idx="1">
                  <c:v>5.0000000000000001E-4</c:v>
                </c:pt>
                <c:pt idx="2">
                  <c:v>5.0000000000000001E-3</c:v>
                </c:pt>
                <c:pt idx="3" formatCode="General">
                  <c:v>1.2E-2</c:v>
                </c:pt>
                <c:pt idx="4" formatCode="General">
                  <c:v>5.2999999999999999E-2</c:v>
                </c:pt>
                <c:pt idx="5" formatCode="General">
                  <c:v>0.216</c:v>
                </c:pt>
                <c:pt idx="6" formatCode="General">
                  <c:v>1</c:v>
                </c:pt>
              </c:numCache>
            </c:numRef>
          </c:xVal>
          <c:yVal>
            <c:numRef>
              <c:f>'Question 1'!$B$101:$B$107</c:f>
              <c:numCache>
                <c:formatCode>0.000</c:formatCode>
                <c:ptCount val="7"/>
                <c:pt idx="0">
                  <c:v>0.1126820705033923</c:v>
                </c:pt>
                <c:pt idx="1">
                  <c:v>0.12454334108269678</c:v>
                </c:pt>
                <c:pt idx="2">
                  <c:v>0.2431560468757413</c:v>
                </c:pt>
                <c:pt idx="3">
                  <c:v>0.39735256440669919</c:v>
                </c:pt>
                <c:pt idx="4">
                  <c:v>0.51003463491009149</c:v>
                </c:pt>
                <c:pt idx="5">
                  <c:v>0.55154908193765717</c:v>
                </c:pt>
                <c:pt idx="6">
                  <c:v>0.55154908193765717</c:v>
                </c:pt>
              </c:numCache>
            </c:numRef>
          </c:yVal>
          <c:smooth val="1"/>
          <c:extLst>
            <c:ext xmlns:c16="http://schemas.microsoft.com/office/drawing/2014/chart" uri="{C3380CC4-5D6E-409C-BE32-E72D297353CC}">
              <c16:uniqueId val="{00000001-A457-E640-9538-DB3968037834}"/>
            </c:ext>
          </c:extLst>
        </c:ser>
        <c:dLbls>
          <c:showLegendKey val="0"/>
          <c:showVal val="0"/>
          <c:showCatName val="0"/>
          <c:showSerName val="0"/>
          <c:showPercent val="0"/>
          <c:showBubbleSize val="0"/>
        </c:dLbls>
        <c:axId val="875431935"/>
        <c:axId val="874335519"/>
      </c:scatterChart>
      <c:valAx>
        <c:axId val="875431935"/>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t>[IPTG] (mM)</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4335519"/>
        <c:crosses val="autoZero"/>
        <c:crossBetween val="midCat"/>
      </c:valAx>
      <c:valAx>
        <c:axId val="874335519"/>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t>[lacZ mRNA] (nmol/gdw)</a:t>
                </a:r>
              </a:p>
            </c:rich>
          </c:tx>
          <c:layout>
            <c:manualLayout>
              <c:xMode val="edge"/>
              <c:yMode val="edge"/>
              <c:x val="2.1297350413697649E-2"/>
              <c:y val="0.33215271702148341"/>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5431935"/>
        <c:crosses val="autoZero"/>
        <c:crossBetween val="midCat"/>
      </c:valAx>
      <c:spPr>
        <a:noFill/>
        <a:ln w="25400">
          <a:noFill/>
        </a:ln>
        <a:effectLst/>
      </c:spPr>
    </c:plotArea>
    <c:legend>
      <c:legendPos val="r"/>
      <c:layout>
        <c:manualLayout>
          <c:xMode val="edge"/>
          <c:yMode val="edge"/>
          <c:x val="0.10611656669689566"/>
          <c:y val="0.19175853018372704"/>
          <c:w val="0.1622038763535783"/>
          <c:h val="9.487800136094100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1.png"/><Relationship Id="rId1" Type="http://schemas.openxmlformats.org/officeDocument/2006/relationships/chart" Target="../charts/chart1.xml"/><Relationship Id="rId4" Type="http://schemas.openxmlformats.org/officeDocument/2006/relationships/image" Target="../media/image3.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5" Type="http://schemas.openxmlformats.org/officeDocument/2006/relationships/image" Target="../media/image8.png"/><Relationship Id="rId10" Type="http://schemas.openxmlformats.org/officeDocument/2006/relationships/image" Target="../media/image13.png"/><Relationship Id="rId4" Type="http://schemas.openxmlformats.org/officeDocument/2006/relationships/image" Target="../media/image7.png"/><Relationship Id="rId9" Type="http://schemas.openxmlformats.org/officeDocument/2006/relationships/image" Target="../media/image1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xdr:from>
      <xdr:col>0</xdr:col>
      <xdr:colOff>0</xdr:colOff>
      <xdr:row>111</xdr:row>
      <xdr:rowOff>75596</xdr:rowOff>
    </xdr:from>
    <xdr:to>
      <xdr:col>5</xdr:col>
      <xdr:colOff>279246</xdr:colOff>
      <xdr:row>131</xdr:row>
      <xdr:rowOff>126397</xdr:rowOff>
    </xdr:to>
    <xdr:graphicFrame macro="">
      <xdr:nvGraphicFramePr>
        <xdr:cNvPr id="13" name="Chart 12">
          <a:extLst>
            <a:ext uri="{FF2B5EF4-FFF2-40B4-BE49-F238E27FC236}">
              <a16:creationId xmlns:a16="http://schemas.microsoft.com/office/drawing/2014/main" id="{D6A41613-277B-2F43-A3DC-9A1828762F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22</xdr:row>
      <xdr:rowOff>28223</xdr:rowOff>
    </xdr:from>
    <xdr:to>
      <xdr:col>1</xdr:col>
      <xdr:colOff>1151467</xdr:colOff>
      <xdr:row>54</xdr:row>
      <xdr:rowOff>145345</xdr:rowOff>
    </xdr:to>
    <xdr:pic>
      <xdr:nvPicPr>
        <xdr:cNvPr id="3" name="Picture 2">
          <a:extLst>
            <a:ext uri="{FF2B5EF4-FFF2-40B4-BE49-F238E27FC236}">
              <a16:creationId xmlns:a16="http://schemas.microsoft.com/office/drawing/2014/main" id="{68D80706-5FB6-BD4D-B185-F9498BEEE53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4374445"/>
          <a:ext cx="5029200" cy="6438900"/>
        </a:xfrm>
        <a:prstGeom prst="rect">
          <a:avLst/>
        </a:prstGeom>
      </xdr:spPr>
    </xdr:pic>
    <xdr:clientData/>
  </xdr:twoCellAnchor>
  <xdr:twoCellAnchor editAs="oneCell">
    <xdr:from>
      <xdr:col>0</xdr:col>
      <xdr:colOff>0</xdr:colOff>
      <xdr:row>54</xdr:row>
      <xdr:rowOff>169334</xdr:rowOff>
    </xdr:from>
    <xdr:to>
      <xdr:col>1</xdr:col>
      <xdr:colOff>1151467</xdr:colOff>
      <xdr:row>67</xdr:row>
      <xdr:rowOff>52212</xdr:rowOff>
    </xdr:to>
    <xdr:pic>
      <xdr:nvPicPr>
        <xdr:cNvPr id="5" name="Picture 4">
          <a:extLst>
            <a:ext uri="{FF2B5EF4-FFF2-40B4-BE49-F238E27FC236}">
              <a16:creationId xmlns:a16="http://schemas.microsoft.com/office/drawing/2014/main" id="{25126717-3757-9B4F-AD64-AC772A033C9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0837334"/>
          <a:ext cx="5029200" cy="2451100"/>
        </a:xfrm>
        <a:prstGeom prst="rect">
          <a:avLst/>
        </a:prstGeom>
      </xdr:spPr>
    </xdr:pic>
    <xdr:clientData/>
  </xdr:twoCellAnchor>
  <xdr:twoCellAnchor editAs="oneCell">
    <xdr:from>
      <xdr:col>11</xdr:col>
      <xdr:colOff>254000</xdr:colOff>
      <xdr:row>13</xdr:row>
      <xdr:rowOff>88900</xdr:rowOff>
    </xdr:from>
    <xdr:to>
      <xdr:col>23</xdr:col>
      <xdr:colOff>406400</xdr:colOff>
      <xdr:row>46</xdr:row>
      <xdr:rowOff>119980</xdr:rowOff>
    </xdr:to>
    <xdr:pic>
      <xdr:nvPicPr>
        <xdr:cNvPr id="6" name="Picture 5">
          <a:extLst>
            <a:ext uri="{FF2B5EF4-FFF2-40B4-BE49-F238E27FC236}">
              <a16:creationId xmlns:a16="http://schemas.microsoft.com/office/drawing/2014/main" id="{CF492058-F488-8844-B6E8-2462FF663640}"/>
            </a:ext>
          </a:extLst>
        </xdr:cNvPr>
        <xdr:cNvPicPr>
          <a:picLocks noChangeAspect="1"/>
        </xdr:cNvPicPr>
      </xdr:nvPicPr>
      <xdr:blipFill>
        <a:blip xmlns:r="http://schemas.openxmlformats.org/officeDocument/2006/relationships" r:embed="rId4"/>
        <a:stretch>
          <a:fillRect/>
        </a:stretch>
      </xdr:blipFill>
      <xdr:spPr>
        <a:xfrm>
          <a:off x="15392400" y="2730500"/>
          <a:ext cx="10058400" cy="67366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57078</xdr:colOff>
      <xdr:row>2</xdr:row>
      <xdr:rowOff>80274</xdr:rowOff>
    </xdr:from>
    <xdr:to>
      <xdr:col>6</xdr:col>
      <xdr:colOff>581177</xdr:colOff>
      <xdr:row>35</xdr:row>
      <xdr:rowOff>185630</xdr:rowOff>
    </xdr:to>
    <xdr:pic>
      <xdr:nvPicPr>
        <xdr:cNvPr id="5" name="Picture 4">
          <a:extLst>
            <a:ext uri="{FF2B5EF4-FFF2-40B4-BE49-F238E27FC236}">
              <a16:creationId xmlns:a16="http://schemas.microsoft.com/office/drawing/2014/main" id="{DADF3365-FE0D-824E-9D2E-191EEDC8FCA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078" y="479825"/>
          <a:ext cx="5489942" cy="6697940"/>
        </a:xfrm>
        <a:prstGeom prst="rect">
          <a:avLst/>
        </a:prstGeom>
        <a:ln>
          <a:solidFill>
            <a:schemeClr val="tx1"/>
          </a:solidFill>
        </a:ln>
      </xdr:spPr>
    </xdr:pic>
    <xdr:clientData/>
  </xdr:twoCellAnchor>
  <xdr:twoCellAnchor editAs="oneCell">
    <xdr:from>
      <xdr:col>10</xdr:col>
      <xdr:colOff>63500</xdr:colOff>
      <xdr:row>85</xdr:row>
      <xdr:rowOff>50800</xdr:rowOff>
    </xdr:from>
    <xdr:to>
      <xdr:col>14</xdr:col>
      <xdr:colOff>711200</xdr:colOff>
      <xdr:row>104</xdr:row>
      <xdr:rowOff>139700</xdr:rowOff>
    </xdr:to>
    <xdr:pic>
      <xdr:nvPicPr>
        <xdr:cNvPr id="9" name="Picture 8">
          <a:extLst>
            <a:ext uri="{FF2B5EF4-FFF2-40B4-BE49-F238E27FC236}">
              <a16:creationId xmlns:a16="http://schemas.microsoft.com/office/drawing/2014/main" id="{67EFA89F-B432-2544-BD76-326766650C3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318500" y="14884400"/>
          <a:ext cx="3949700" cy="3949700"/>
        </a:xfrm>
        <a:prstGeom prst="rect">
          <a:avLst/>
        </a:prstGeom>
      </xdr:spPr>
    </xdr:pic>
    <xdr:clientData/>
  </xdr:twoCellAnchor>
  <xdr:twoCellAnchor editAs="oneCell">
    <xdr:from>
      <xdr:col>0</xdr:col>
      <xdr:colOff>0</xdr:colOff>
      <xdr:row>85</xdr:row>
      <xdr:rowOff>61100</xdr:rowOff>
    </xdr:from>
    <xdr:to>
      <xdr:col>4</xdr:col>
      <xdr:colOff>546100</xdr:colOff>
      <xdr:row>104</xdr:row>
      <xdr:rowOff>48400</xdr:rowOff>
    </xdr:to>
    <xdr:pic>
      <xdr:nvPicPr>
        <xdr:cNvPr id="11" name="Picture 10">
          <a:extLst>
            <a:ext uri="{FF2B5EF4-FFF2-40B4-BE49-F238E27FC236}">
              <a16:creationId xmlns:a16="http://schemas.microsoft.com/office/drawing/2014/main" id="{1A48DB0E-E3C0-AD46-8400-73BAFB1425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4894700"/>
          <a:ext cx="3848100" cy="3848100"/>
        </a:xfrm>
        <a:prstGeom prst="rect">
          <a:avLst/>
        </a:prstGeom>
      </xdr:spPr>
    </xdr:pic>
    <xdr:clientData/>
  </xdr:twoCellAnchor>
  <xdr:twoCellAnchor editAs="oneCell">
    <xdr:from>
      <xdr:col>5</xdr:col>
      <xdr:colOff>71400</xdr:colOff>
      <xdr:row>85</xdr:row>
      <xdr:rowOff>58700</xdr:rowOff>
    </xdr:from>
    <xdr:to>
      <xdr:col>9</xdr:col>
      <xdr:colOff>673100</xdr:colOff>
      <xdr:row>104</xdr:row>
      <xdr:rowOff>101600</xdr:rowOff>
    </xdr:to>
    <xdr:pic>
      <xdr:nvPicPr>
        <xdr:cNvPr id="13" name="Picture 12">
          <a:extLst>
            <a:ext uri="{FF2B5EF4-FFF2-40B4-BE49-F238E27FC236}">
              <a16:creationId xmlns:a16="http://schemas.microsoft.com/office/drawing/2014/main" id="{78486873-0E7D-6C40-ABF8-7B1615A548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198900" y="14892300"/>
          <a:ext cx="3903700" cy="3903700"/>
        </a:xfrm>
        <a:prstGeom prst="rect">
          <a:avLst/>
        </a:prstGeom>
      </xdr:spPr>
    </xdr:pic>
    <xdr:clientData/>
  </xdr:twoCellAnchor>
  <xdr:twoCellAnchor editAs="oneCell">
    <xdr:from>
      <xdr:col>0</xdr:col>
      <xdr:colOff>0</xdr:colOff>
      <xdr:row>115</xdr:row>
      <xdr:rowOff>99200</xdr:rowOff>
    </xdr:from>
    <xdr:to>
      <xdr:col>5</xdr:col>
      <xdr:colOff>2400</xdr:colOff>
      <xdr:row>135</xdr:row>
      <xdr:rowOff>165101</xdr:rowOff>
    </xdr:to>
    <xdr:pic>
      <xdr:nvPicPr>
        <xdr:cNvPr id="17" name="Picture 16">
          <a:extLst>
            <a:ext uri="{FF2B5EF4-FFF2-40B4-BE49-F238E27FC236}">
              <a16:creationId xmlns:a16="http://schemas.microsoft.com/office/drawing/2014/main" id="{A1F6F534-6AA3-E946-B5E6-C825D333EEB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21435200"/>
          <a:ext cx="4129900" cy="4129900"/>
        </a:xfrm>
        <a:prstGeom prst="rect">
          <a:avLst/>
        </a:prstGeom>
      </xdr:spPr>
    </xdr:pic>
    <xdr:clientData/>
  </xdr:twoCellAnchor>
  <xdr:twoCellAnchor editAs="oneCell">
    <xdr:from>
      <xdr:col>6</xdr:col>
      <xdr:colOff>25400</xdr:colOff>
      <xdr:row>115</xdr:row>
      <xdr:rowOff>50800</xdr:rowOff>
    </xdr:from>
    <xdr:to>
      <xdr:col>11</xdr:col>
      <xdr:colOff>114300</xdr:colOff>
      <xdr:row>136</xdr:row>
      <xdr:rowOff>0</xdr:rowOff>
    </xdr:to>
    <xdr:pic>
      <xdr:nvPicPr>
        <xdr:cNvPr id="19" name="Picture 18">
          <a:extLst>
            <a:ext uri="{FF2B5EF4-FFF2-40B4-BE49-F238E27FC236}">
              <a16:creationId xmlns:a16="http://schemas.microsoft.com/office/drawing/2014/main" id="{8F3AACE6-CD73-004B-AC75-D50D7569B9F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978400" y="21386800"/>
          <a:ext cx="4216400" cy="4216400"/>
        </a:xfrm>
        <a:prstGeom prst="rect">
          <a:avLst/>
        </a:prstGeom>
      </xdr:spPr>
    </xdr:pic>
    <xdr:clientData/>
  </xdr:twoCellAnchor>
  <xdr:twoCellAnchor editAs="oneCell">
    <xdr:from>
      <xdr:col>5</xdr:col>
      <xdr:colOff>707990</xdr:colOff>
      <xdr:row>163</xdr:row>
      <xdr:rowOff>61602</xdr:rowOff>
    </xdr:from>
    <xdr:to>
      <xdr:col>11</xdr:col>
      <xdr:colOff>784190</xdr:colOff>
      <xdr:row>188</xdr:row>
      <xdr:rowOff>10803</xdr:rowOff>
    </xdr:to>
    <xdr:pic>
      <xdr:nvPicPr>
        <xdr:cNvPr id="21" name="Picture 20">
          <a:extLst>
            <a:ext uri="{FF2B5EF4-FFF2-40B4-BE49-F238E27FC236}">
              <a16:creationId xmlns:a16="http://schemas.microsoft.com/office/drawing/2014/main" id="{B88E9F34-EF57-9E47-A8F8-5819D6C3AF6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868335" y="29081832"/>
          <a:ext cx="5068614" cy="5058396"/>
        </a:xfrm>
        <a:prstGeom prst="rect">
          <a:avLst/>
        </a:prstGeom>
      </xdr:spPr>
    </xdr:pic>
    <xdr:clientData/>
  </xdr:twoCellAnchor>
  <xdr:twoCellAnchor editAs="oneCell">
    <xdr:from>
      <xdr:col>0</xdr:col>
      <xdr:colOff>0</xdr:colOff>
      <xdr:row>160</xdr:row>
      <xdr:rowOff>135037</xdr:rowOff>
    </xdr:from>
    <xdr:to>
      <xdr:col>6</xdr:col>
      <xdr:colOff>321148</xdr:colOff>
      <xdr:row>186</xdr:row>
      <xdr:rowOff>131379</xdr:rowOff>
    </xdr:to>
    <xdr:pic>
      <xdr:nvPicPr>
        <xdr:cNvPr id="23" name="Picture 22">
          <a:extLst>
            <a:ext uri="{FF2B5EF4-FFF2-40B4-BE49-F238E27FC236}">
              <a16:creationId xmlns:a16="http://schemas.microsoft.com/office/drawing/2014/main" id="{ABED1638-721D-3940-BD11-DED68D35748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28542163"/>
          <a:ext cx="5313562" cy="5309906"/>
        </a:xfrm>
        <a:prstGeom prst="rect">
          <a:avLst/>
        </a:prstGeom>
      </xdr:spPr>
    </xdr:pic>
    <xdr:clientData/>
  </xdr:twoCellAnchor>
  <xdr:twoCellAnchor editAs="oneCell">
    <xdr:from>
      <xdr:col>5</xdr:col>
      <xdr:colOff>731606</xdr:colOff>
      <xdr:row>48</xdr:row>
      <xdr:rowOff>23831</xdr:rowOff>
    </xdr:from>
    <xdr:to>
      <xdr:col>10</xdr:col>
      <xdr:colOff>769706</xdr:colOff>
      <xdr:row>69</xdr:row>
      <xdr:rowOff>30615</xdr:rowOff>
    </xdr:to>
    <xdr:pic>
      <xdr:nvPicPr>
        <xdr:cNvPr id="25" name="Picture 24">
          <a:extLst>
            <a:ext uri="{FF2B5EF4-FFF2-40B4-BE49-F238E27FC236}">
              <a16:creationId xmlns:a16="http://schemas.microsoft.com/office/drawing/2014/main" id="{7E3B1D50-2BFD-F84B-B256-1650BA8287E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869808" y="15406528"/>
          <a:ext cx="4176302" cy="4202065"/>
        </a:xfrm>
        <a:prstGeom prst="rect">
          <a:avLst/>
        </a:prstGeom>
      </xdr:spPr>
    </xdr:pic>
    <xdr:clientData/>
  </xdr:twoCellAnchor>
  <xdr:twoCellAnchor editAs="oneCell">
    <xdr:from>
      <xdr:col>0</xdr:col>
      <xdr:colOff>0</xdr:colOff>
      <xdr:row>48</xdr:row>
      <xdr:rowOff>135730</xdr:rowOff>
    </xdr:from>
    <xdr:to>
      <xdr:col>4</xdr:col>
      <xdr:colOff>802500</xdr:colOff>
      <xdr:row>69</xdr:row>
      <xdr:rowOff>88824</xdr:rowOff>
    </xdr:to>
    <xdr:pic>
      <xdr:nvPicPr>
        <xdr:cNvPr id="27" name="Picture 26">
          <a:extLst>
            <a:ext uri="{FF2B5EF4-FFF2-40B4-BE49-F238E27FC236}">
              <a16:creationId xmlns:a16="http://schemas.microsoft.com/office/drawing/2014/main" id="{E0415268-703B-544E-BAB7-FCAF7C729DD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0" y="9325393"/>
          <a:ext cx="4113062" cy="41483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292100</xdr:colOff>
      <xdr:row>31</xdr:row>
      <xdr:rowOff>101600</xdr:rowOff>
    </xdr:to>
    <xdr:pic>
      <xdr:nvPicPr>
        <xdr:cNvPr id="2" name="Picture 1">
          <a:extLst>
            <a:ext uri="{FF2B5EF4-FFF2-40B4-BE49-F238E27FC236}">
              <a16:creationId xmlns:a16="http://schemas.microsoft.com/office/drawing/2014/main" id="{42C06926-B344-E040-AD9E-E46F2D5A407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6200000">
          <a:off x="660400" y="-660400"/>
          <a:ext cx="6400800" cy="77216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127000</xdr:colOff>
      <xdr:row>35</xdr:row>
      <xdr:rowOff>0</xdr:rowOff>
    </xdr:to>
    <xdr:pic>
      <xdr:nvPicPr>
        <xdr:cNvPr id="7" name="Picture 6">
          <a:extLst>
            <a:ext uri="{FF2B5EF4-FFF2-40B4-BE49-F238E27FC236}">
              <a16:creationId xmlns:a16="http://schemas.microsoft.com/office/drawing/2014/main" id="{6F007065-8177-A349-AACB-A12420B223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9254067" cy="7112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0</xdr:colOff>
      <xdr:row>7</xdr:row>
      <xdr:rowOff>114300</xdr:rowOff>
    </xdr:from>
    <xdr:to>
      <xdr:col>8</xdr:col>
      <xdr:colOff>12700</xdr:colOff>
      <xdr:row>15</xdr:row>
      <xdr:rowOff>25400</xdr:rowOff>
    </xdr:to>
    <xdr:pic>
      <xdr:nvPicPr>
        <xdr:cNvPr id="3" name="Picture 2">
          <a:extLst>
            <a:ext uri="{FF2B5EF4-FFF2-40B4-BE49-F238E27FC236}">
              <a16:creationId xmlns:a16="http://schemas.microsoft.com/office/drawing/2014/main" id="{FC531472-1035-0649-8D9B-813101BA2F3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987800" y="927100"/>
          <a:ext cx="3314700" cy="1536700"/>
        </a:xfrm>
        <a:prstGeom prst="rect">
          <a:avLst/>
        </a:prstGeom>
      </xdr:spPr>
    </xdr:pic>
    <xdr:clientData/>
  </xdr:twoCellAnchor>
  <xdr:twoCellAnchor editAs="oneCell">
    <xdr:from>
      <xdr:col>4</xdr:col>
      <xdr:colOff>10300</xdr:colOff>
      <xdr:row>19</xdr:row>
      <xdr:rowOff>86500</xdr:rowOff>
    </xdr:from>
    <xdr:to>
      <xdr:col>9</xdr:col>
      <xdr:colOff>200800</xdr:colOff>
      <xdr:row>26</xdr:row>
      <xdr:rowOff>175400</xdr:rowOff>
    </xdr:to>
    <xdr:pic>
      <xdr:nvPicPr>
        <xdr:cNvPr id="5" name="Picture 4">
          <a:extLst>
            <a:ext uri="{FF2B5EF4-FFF2-40B4-BE49-F238E27FC236}">
              <a16:creationId xmlns:a16="http://schemas.microsoft.com/office/drawing/2014/main" id="{97D42F6E-15D7-AD42-A62C-4CF4CC0B4E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998100" y="3337700"/>
          <a:ext cx="4318000" cy="15113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bionumbers.hms.harvard.edu/bionumber.aspx?id=103904&amp;ver=17&amp;trm=E+coli+dry+weight+doubling+time+40min&amp;or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12CD0-B92E-8A46-AD35-BD7BF24CDF13}">
  <dimension ref="A1:K140"/>
  <sheetViews>
    <sheetView showGridLines="0" tabSelected="1" topLeftCell="A112" zoomScale="81" zoomScaleNormal="118" workbookViewId="0">
      <selection activeCell="H125" sqref="H125"/>
    </sheetView>
  </sheetViews>
  <sheetFormatPr baseColWidth="10" defaultRowHeight="16" x14ac:dyDescent="0.2"/>
  <cols>
    <col min="1" max="1" width="50.83203125" style="2" customWidth="1"/>
    <col min="2" max="2" width="16.5" style="2" customWidth="1"/>
    <col min="3" max="3" width="21" style="2" customWidth="1"/>
    <col min="4" max="4" width="16" style="2" customWidth="1"/>
    <col min="5" max="5" width="23.83203125" style="2" bestFit="1" customWidth="1"/>
    <col min="6" max="6" width="16.5" style="2" customWidth="1"/>
    <col min="7" max="7" width="18" style="2" customWidth="1"/>
    <col min="8" max="16384" width="10.83203125" style="2"/>
  </cols>
  <sheetData>
    <row r="1" spans="1:11" x14ac:dyDescent="0.2">
      <c r="A1" s="2" t="s">
        <v>15</v>
      </c>
    </row>
    <row r="3" spans="1:11" x14ac:dyDescent="0.2">
      <c r="A3" s="2" t="s">
        <v>16</v>
      </c>
    </row>
    <row r="4" spans="1:11" x14ac:dyDescent="0.2">
      <c r="A4" s="2" t="s">
        <v>4</v>
      </c>
    </row>
    <row r="5" spans="1:11" x14ac:dyDescent="0.2">
      <c r="A5" s="2" t="s">
        <v>5</v>
      </c>
    </row>
    <row r="6" spans="1:11" x14ac:dyDescent="0.2">
      <c r="A6" s="2" t="s">
        <v>6</v>
      </c>
    </row>
    <row r="7" spans="1:11" x14ac:dyDescent="0.2">
      <c r="A7" s="2" t="s">
        <v>7</v>
      </c>
    </row>
    <row r="8" spans="1:11" x14ac:dyDescent="0.2">
      <c r="A8" s="2" t="s">
        <v>8</v>
      </c>
    </row>
    <row r="10" spans="1:11" x14ac:dyDescent="0.2">
      <c r="A10" s="8" t="s">
        <v>23</v>
      </c>
    </row>
    <row r="12" spans="1:11" x14ac:dyDescent="0.2">
      <c r="A12" s="11" t="s">
        <v>0</v>
      </c>
      <c r="B12" s="11" t="s">
        <v>1</v>
      </c>
      <c r="C12" s="11" t="s">
        <v>2</v>
      </c>
      <c r="D12" s="11" t="s">
        <v>3</v>
      </c>
      <c r="E12" s="26" t="s">
        <v>10</v>
      </c>
      <c r="G12" s="37" t="s">
        <v>52</v>
      </c>
      <c r="H12" s="38"/>
      <c r="I12" s="39"/>
      <c r="J12" s="15" t="s">
        <v>47</v>
      </c>
      <c r="K12" s="15" t="s">
        <v>22</v>
      </c>
    </row>
    <row r="13" spans="1:11" x14ac:dyDescent="0.2">
      <c r="A13" s="14">
        <v>0</v>
      </c>
      <c r="B13" s="15">
        <v>19</v>
      </c>
      <c r="C13" s="15">
        <v>18</v>
      </c>
      <c r="D13" s="15">
        <v>20</v>
      </c>
      <c r="E13" s="27">
        <f>B13/$J$15*$J$14/$J$13</f>
        <v>0.1126820705033923</v>
      </c>
      <c r="G13" s="36" t="s">
        <v>20</v>
      </c>
      <c r="H13" s="36"/>
      <c r="I13" s="36"/>
      <c r="J13" s="12">
        <v>2.8000000000000002E-13</v>
      </c>
      <c r="K13" s="13" t="s">
        <v>9</v>
      </c>
    </row>
    <row r="14" spans="1:11" x14ac:dyDescent="0.2">
      <c r="A14" s="14">
        <v>5.0000000000000001E-4</v>
      </c>
      <c r="B14" s="15">
        <v>21</v>
      </c>
      <c r="C14" s="15">
        <v>17</v>
      </c>
      <c r="D14" s="15">
        <v>26</v>
      </c>
      <c r="E14" s="27">
        <f t="shared" ref="E14:E19" si="0">B14/$J$15*$J$14/$J$13</f>
        <v>0.12454334108269678</v>
      </c>
      <c r="G14" s="35" t="s">
        <v>21</v>
      </c>
      <c r="H14" s="35"/>
      <c r="I14" s="35"/>
      <c r="J14" s="14">
        <v>1000000000</v>
      </c>
      <c r="K14" s="14" t="s">
        <v>51</v>
      </c>
    </row>
    <row r="15" spans="1:11" x14ac:dyDescent="0.2">
      <c r="A15" s="14">
        <v>5.0000000000000001E-3</v>
      </c>
      <c r="B15" s="15">
        <v>41</v>
      </c>
      <c r="C15" s="15">
        <v>37</v>
      </c>
      <c r="D15" s="15">
        <v>44</v>
      </c>
      <c r="E15" s="27">
        <f t="shared" si="0"/>
        <v>0.2431560468757413</v>
      </c>
      <c r="G15" s="35" t="s">
        <v>19</v>
      </c>
      <c r="H15" s="35"/>
      <c r="I15" s="35"/>
      <c r="J15" s="14">
        <v>6.0220000000000003E+23</v>
      </c>
      <c r="K15" s="14" t="s">
        <v>51</v>
      </c>
    </row>
    <row r="16" spans="1:11" x14ac:dyDescent="0.2">
      <c r="A16" s="11">
        <v>1.2E-2</v>
      </c>
      <c r="B16" s="15">
        <v>67</v>
      </c>
      <c r="C16" s="15">
        <v>65</v>
      </c>
      <c r="D16" s="15">
        <v>69</v>
      </c>
      <c r="E16" s="27">
        <f t="shared" si="0"/>
        <v>0.39735256440669919</v>
      </c>
      <c r="G16" s="6"/>
      <c r="H16" s="6"/>
      <c r="I16" s="7"/>
      <c r="J16" s="3"/>
      <c r="K16" s="3"/>
    </row>
    <row r="17" spans="1:11" x14ac:dyDescent="0.2">
      <c r="A17" s="11">
        <v>5.2999999999999999E-2</v>
      </c>
      <c r="B17" s="15">
        <v>86</v>
      </c>
      <c r="C17" s="15">
        <v>84</v>
      </c>
      <c r="D17" s="15">
        <v>88</v>
      </c>
      <c r="E17" s="27">
        <f t="shared" si="0"/>
        <v>0.51003463491009149</v>
      </c>
      <c r="I17" s="3"/>
      <c r="J17" s="3"/>
      <c r="K17" s="3"/>
    </row>
    <row r="18" spans="1:11" x14ac:dyDescent="0.2">
      <c r="A18" s="11">
        <v>0.216</v>
      </c>
      <c r="B18" s="15">
        <v>93</v>
      </c>
      <c r="C18" s="15">
        <v>91</v>
      </c>
      <c r="D18" s="15">
        <v>95</v>
      </c>
      <c r="E18" s="27">
        <f t="shared" si="0"/>
        <v>0.55154908193765717</v>
      </c>
      <c r="I18" s="3"/>
      <c r="J18" s="3"/>
      <c r="K18" s="3"/>
    </row>
    <row r="19" spans="1:11" x14ac:dyDescent="0.2">
      <c r="A19" s="11">
        <v>1</v>
      </c>
      <c r="B19" s="15">
        <v>93</v>
      </c>
      <c r="C19" s="15">
        <v>92</v>
      </c>
      <c r="D19" s="15">
        <v>94</v>
      </c>
      <c r="E19" s="27">
        <f t="shared" si="0"/>
        <v>0.55154908193765717</v>
      </c>
      <c r="I19" s="3"/>
      <c r="J19" s="3"/>
      <c r="K19" s="3"/>
    </row>
    <row r="22" spans="1:11" x14ac:dyDescent="0.2">
      <c r="A22" s="8" t="s">
        <v>41</v>
      </c>
    </row>
    <row r="23" spans="1:11" x14ac:dyDescent="0.2">
      <c r="D23" s="3"/>
    </row>
    <row r="24" spans="1:11" x14ac:dyDescent="0.2">
      <c r="A24" s="10"/>
      <c r="D24" s="3"/>
    </row>
    <row r="70" spans="1:3" x14ac:dyDescent="0.2">
      <c r="A70" s="8" t="s">
        <v>38</v>
      </c>
    </row>
    <row r="71" spans="1:3" x14ac:dyDescent="0.2">
      <c r="A71" s="8"/>
    </row>
    <row r="72" spans="1:3" x14ac:dyDescent="0.2">
      <c r="A72" s="8" t="s">
        <v>46</v>
      </c>
    </row>
    <row r="73" spans="1:3" x14ac:dyDescent="0.2">
      <c r="A73" s="17" t="s">
        <v>26</v>
      </c>
      <c r="B73" s="17" t="s">
        <v>47</v>
      </c>
      <c r="C73" s="17" t="s">
        <v>22</v>
      </c>
    </row>
    <row r="74" spans="1:3" x14ac:dyDescent="0.2">
      <c r="A74" s="11" t="s">
        <v>45</v>
      </c>
      <c r="B74" s="19">
        <v>2</v>
      </c>
      <c r="C74" s="18" t="s">
        <v>42</v>
      </c>
    </row>
    <row r="75" spans="1:3" x14ac:dyDescent="0.2">
      <c r="A75" s="11" t="s">
        <v>24</v>
      </c>
      <c r="B75" s="19">
        <v>5</v>
      </c>
      <c r="C75" s="18" t="s">
        <v>42</v>
      </c>
    </row>
    <row r="76" spans="1:3" x14ac:dyDescent="0.2">
      <c r="A76" s="11" t="s">
        <v>25</v>
      </c>
      <c r="B76" s="19">
        <v>1000</v>
      </c>
      <c r="C76" s="18" t="s">
        <v>42</v>
      </c>
    </row>
    <row r="77" spans="1:3" x14ac:dyDescent="0.2">
      <c r="A77" s="11" t="s">
        <v>32</v>
      </c>
      <c r="B77" s="19">
        <f>40/60</f>
        <v>0.66666666666666663</v>
      </c>
      <c r="C77" s="18" t="s">
        <v>42</v>
      </c>
    </row>
    <row r="80" spans="1:3" x14ac:dyDescent="0.2">
      <c r="A80" s="17" t="s">
        <v>27</v>
      </c>
      <c r="B80" s="17" t="s">
        <v>47</v>
      </c>
      <c r="C80" s="17" t="s">
        <v>22</v>
      </c>
    </row>
    <row r="81" spans="1:6" x14ac:dyDescent="0.2">
      <c r="A81" s="11" t="s">
        <v>62</v>
      </c>
      <c r="B81" s="11">
        <v>60</v>
      </c>
      <c r="C81" s="20" t="s">
        <v>44</v>
      </c>
      <c r="D81" s="16" t="s">
        <v>53</v>
      </c>
    </row>
    <row r="82" spans="1:6" x14ac:dyDescent="0.2">
      <c r="A82" s="11" t="s">
        <v>63</v>
      </c>
      <c r="B82" s="21">
        <v>67.5</v>
      </c>
      <c r="C82" s="11" t="s">
        <v>29</v>
      </c>
      <c r="D82" s="1" t="s">
        <v>57</v>
      </c>
    </row>
    <row r="83" spans="1:6" x14ac:dyDescent="0.2">
      <c r="A83" s="11" t="s">
        <v>28</v>
      </c>
      <c r="B83" s="11">
        <v>2.7</v>
      </c>
      <c r="C83" s="11" t="s">
        <v>44</v>
      </c>
      <c r="D83" s="16" t="s">
        <v>53</v>
      </c>
    </row>
    <row r="84" spans="1:6" x14ac:dyDescent="0.2">
      <c r="A84" s="11" t="s">
        <v>64</v>
      </c>
      <c r="B84" s="22">
        <v>13.6</v>
      </c>
      <c r="C84" s="11" t="s">
        <v>29</v>
      </c>
      <c r="D84" s="1" t="s">
        <v>57</v>
      </c>
    </row>
    <row r="85" spans="1:6" x14ac:dyDescent="0.2">
      <c r="A85" s="18" t="s">
        <v>33</v>
      </c>
      <c r="B85" s="11">
        <v>1.5</v>
      </c>
      <c r="C85" s="23" t="s">
        <v>43</v>
      </c>
      <c r="D85" s="1" t="s">
        <v>54</v>
      </c>
    </row>
    <row r="86" spans="1:6" x14ac:dyDescent="0.2">
      <c r="A86" s="18" t="s">
        <v>34</v>
      </c>
      <c r="B86" s="11">
        <v>0.26</v>
      </c>
      <c r="C86" s="23" t="s">
        <v>43</v>
      </c>
      <c r="D86" s="1" t="s">
        <v>54</v>
      </c>
    </row>
    <row r="87" spans="1:6" x14ac:dyDescent="0.2">
      <c r="A87" s="18" t="s">
        <v>35</v>
      </c>
      <c r="B87" s="11">
        <v>300</v>
      </c>
      <c r="C87" s="23" t="s">
        <v>43</v>
      </c>
      <c r="D87" s="1" t="s">
        <v>54</v>
      </c>
    </row>
    <row r="88" spans="1:6" x14ac:dyDescent="0.2">
      <c r="A88" s="18" t="s">
        <v>36</v>
      </c>
      <c r="B88" s="11">
        <v>0.3</v>
      </c>
      <c r="C88" s="23" t="s">
        <v>43</v>
      </c>
      <c r="D88" s="1" t="s">
        <v>54</v>
      </c>
    </row>
    <row r="89" spans="1:6" x14ac:dyDescent="0.2">
      <c r="A89" s="11" t="s">
        <v>58</v>
      </c>
      <c r="B89" s="11">
        <v>0.91</v>
      </c>
      <c r="C89" s="20" t="s">
        <v>55</v>
      </c>
      <c r="D89" s="1" t="s">
        <v>57</v>
      </c>
    </row>
    <row r="90" spans="1:6" x14ac:dyDescent="0.2">
      <c r="B90" s="4"/>
    </row>
    <row r="92" spans="1:6" ht="17" x14ac:dyDescent="0.2">
      <c r="A92" s="17" t="s">
        <v>30</v>
      </c>
      <c r="B92" s="17" t="s">
        <v>47</v>
      </c>
      <c r="C92" s="17" t="s">
        <v>22</v>
      </c>
      <c r="F92" s="5"/>
    </row>
    <row r="93" spans="1:6" x14ac:dyDescent="0.2">
      <c r="A93" s="11" t="s">
        <v>65</v>
      </c>
      <c r="B93" s="20">
        <f>B81/B76</f>
        <v>0.06</v>
      </c>
      <c r="C93" s="11" t="s">
        <v>48</v>
      </c>
    </row>
    <row r="94" spans="1:6" x14ac:dyDescent="0.2">
      <c r="A94" s="11" t="s">
        <v>66</v>
      </c>
      <c r="B94" s="24">
        <f>$B$74/(J13)/(J15)*J14</f>
        <v>1.1861270579304455E-2</v>
      </c>
      <c r="C94" s="11" t="s">
        <v>48</v>
      </c>
    </row>
    <row r="95" spans="1:6" ht="17" x14ac:dyDescent="0.2">
      <c r="A95" s="11" t="s">
        <v>31</v>
      </c>
      <c r="B95" s="11">
        <f>B75/60</f>
        <v>8.3333333333333329E-2</v>
      </c>
      <c r="C95" s="11" t="s">
        <v>48</v>
      </c>
      <c r="F95" s="5"/>
    </row>
    <row r="96" spans="1:6" x14ac:dyDescent="0.2">
      <c r="A96" s="11" t="s">
        <v>37</v>
      </c>
      <c r="B96" s="11">
        <f>(LN(2)/B77+B89*LN(2)/B95)</f>
        <v>8.6088879825545206</v>
      </c>
      <c r="C96" s="11" t="s">
        <v>48</v>
      </c>
    </row>
    <row r="99" spans="1:10" x14ac:dyDescent="0.2">
      <c r="A99" s="2" t="s">
        <v>60</v>
      </c>
      <c r="B99" s="25" t="s">
        <v>12</v>
      </c>
      <c r="F99" s="25" t="s">
        <v>67</v>
      </c>
    </row>
    <row r="100" spans="1:10" x14ac:dyDescent="0.2">
      <c r="A100" s="11" t="s">
        <v>0</v>
      </c>
      <c r="B100" s="9" t="s">
        <v>11</v>
      </c>
      <c r="C100" s="11" t="s">
        <v>14</v>
      </c>
      <c r="D100" s="11" t="s">
        <v>17</v>
      </c>
      <c r="E100" s="11" t="s">
        <v>18</v>
      </c>
      <c r="F100" s="26" t="s">
        <v>13</v>
      </c>
    </row>
    <row r="101" spans="1:10" x14ac:dyDescent="0.2">
      <c r="A101" s="14">
        <v>5.0000000000000002E-5</v>
      </c>
      <c r="B101" s="28">
        <v>0.1126820705033923</v>
      </c>
      <c r="C101" s="14">
        <f t="shared" ref="C101:C107" si="1">A101^$B$85/(A101^$B$85+$B$88^$B$85)</f>
        <v>2.1516527849400112E-6</v>
      </c>
      <c r="D101" s="21">
        <f t="shared" ref="D101:D107" si="2">($B$86+$B$87*C101)/(1+$B$86+$B$87*C101)</f>
        <v>0.20675558410077963</v>
      </c>
      <c r="E101" s="21">
        <f>$B$93*$B$82*($B$94/($B$83*$B$84+($B$83+1)*$B$94))/($B$96)*3600</f>
        <v>0.5464120411422031</v>
      </c>
      <c r="F101" s="29">
        <f t="shared" ref="F101:F107" si="3">$E$101*D101</f>
        <v>0.11297374072605543</v>
      </c>
    </row>
    <row r="102" spans="1:10" x14ac:dyDescent="0.2">
      <c r="A102" s="14">
        <v>5.0000000000000001E-4</v>
      </c>
      <c r="B102" s="28">
        <v>0.12454334108269678</v>
      </c>
      <c r="C102" s="14">
        <f t="shared" si="1"/>
        <v>6.8036752429332596E-5</v>
      </c>
      <c r="D102" s="21">
        <f t="shared" si="2"/>
        <v>0.21900078966376602</v>
      </c>
      <c r="E102" s="21">
        <f t="shared" ref="E102:E107" si="4">$B$93*$B$82*($B$94/($B$83*$B$84+($B$83+1)*$B$94))/($B$96)*3600</f>
        <v>0.5464120411422031</v>
      </c>
      <c r="F102" s="29">
        <f t="shared" si="3"/>
        <v>0.11966466849193268</v>
      </c>
    </row>
    <row r="103" spans="1:10" x14ac:dyDescent="0.2">
      <c r="A103" s="14">
        <v>5.0000000000000001E-3</v>
      </c>
      <c r="B103" s="28">
        <v>0.2431560468757413</v>
      </c>
      <c r="C103" s="14">
        <f t="shared" si="1"/>
        <v>2.1470377249195164E-3</v>
      </c>
      <c r="D103" s="21">
        <f t="shared" si="2"/>
        <v>0.4748206206107588</v>
      </c>
      <c r="E103" s="21">
        <f t="shared" si="4"/>
        <v>0.5464120411422031</v>
      </c>
      <c r="F103" s="29">
        <f t="shared" si="3"/>
        <v>0.25944770448433235</v>
      </c>
    </row>
    <row r="104" spans="1:10" x14ac:dyDescent="0.2">
      <c r="A104" s="11">
        <v>1.2E-2</v>
      </c>
      <c r="B104" s="28">
        <v>0.39735256440669919</v>
      </c>
      <c r="C104" s="14">
        <f t="shared" si="1"/>
        <v>7.9365079365079378E-3</v>
      </c>
      <c r="D104" s="21">
        <f t="shared" si="2"/>
        <v>0.7253465864504316</v>
      </c>
      <c r="E104" s="21">
        <f t="shared" si="4"/>
        <v>0.5464120411422031</v>
      </c>
      <c r="F104" s="29">
        <f t="shared" si="3"/>
        <v>0.39633810883790982</v>
      </c>
    </row>
    <row r="105" spans="1:10" x14ac:dyDescent="0.2">
      <c r="A105" s="11">
        <v>5.2999999999999999E-2</v>
      </c>
      <c r="B105" s="28">
        <v>0.51003463491009149</v>
      </c>
      <c r="C105" s="14">
        <f t="shared" si="1"/>
        <v>6.9123243517749386E-2</v>
      </c>
      <c r="D105" s="21">
        <f t="shared" si="2"/>
        <v>0.9545391996669319</v>
      </c>
      <c r="E105" s="21">
        <f t="shared" si="4"/>
        <v>0.5464120411422031</v>
      </c>
      <c r="F105" s="29">
        <f t="shared" si="3"/>
        <v>0.52157171244025324</v>
      </c>
    </row>
    <row r="106" spans="1:10" x14ac:dyDescent="0.2">
      <c r="A106" s="11">
        <v>0.216</v>
      </c>
      <c r="B106" s="28">
        <v>0.55154908193765717</v>
      </c>
      <c r="C106" s="14">
        <f t="shared" si="1"/>
        <v>0.37924451608479448</v>
      </c>
      <c r="D106" s="21">
        <f t="shared" si="2"/>
        <v>0.99130686919878597</v>
      </c>
      <c r="E106" s="21">
        <f t="shared" si="4"/>
        <v>0.5464120411422031</v>
      </c>
      <c r="F106" s="29">
        <f t="shared" si="3"/>
        <v>0.54166200979719559</v>
      </c>
      <c r="J106" s="3"/>
    </row>
    <row r="107" spans="1:10" x14ac:dyDescent="0.2">
      <c r="A107" s="11">
        <v>1</v>
      </c>
      <c r="B107" s="28">
        <v>0.55154908193765717</v>
      </c>
      <c r="C107" s="14">
        <f t="shared" si="1"/>
        <v>0.85887279830262098</v>
      </c>
      <c r="D107" s="21">
        <f t="shared" si="2"/>
        <v>0.99613783062113781</v>
      </c>
      <c r="E107" s="21">
        <f t="shared" si="4"/>
        <v>0.5464120411422031</v>
      </c>
      <c r="F107" s="29">
        <f t="shared" si="3"/>
        <v>0.54430170528866206</v>
      </c>
      <c r="J107" s="3"/>
    </row>
    <row r="108" spans="1:10" x14ac:dyDescent="0.2">
      <c r="J108" s="3"/>
    </row>
    <row r="109" spans="1:10" x14ac:dyDescent="0.2">
      <c r="J109" s="3"/>
    </row>
    <row r="110" spans="1:10" x14ac:dyDescent="0.2">
      <c r="A110" s="8" t="s">
        <v>39</v>
      </c>
      <c r="J110" s="3"/>
    </row>
    <row r="111" spans="1:10" x14ac:dyDescent="0.2">
      <c r="J111" s="3"/>
    </row>
    <row r="112" spans="1:10" x14ac:dyDescent="0.2">
      <c r="J112" s="3"/>
    </row>
    <row r="113" spans="1:10" x14ac:dyDescent="0.2">
      <c r="J113" s="3"/>
    </row>
    <row r="117" spans="1:10" x14ac:dyDescent="0.2">
      <c r="A117" s="3"/>
    </row>
    <row r="118" spans="1:10" x14ac:dyDescent="0.2">
      <c r="A118" s="3"/>
    </row>
    <row r="119" spans="1:10" x14ac:dyDescent="0.2">
      <c r="A119" s="3"/>
    </row>
    <row r="135" spans="1:5" x14ac:dyDescent="0.2">
      <c r="A135" s="8" t="s">
        <v>40</v>
      </c>
    </row>
    <row r="136" spans="1:5" x14ac:dyDescent="0.2">
      <c r="A136" s="71" t="s">
        <v>61</v>
      </c>
      <c r="B136" s="71"/>
      <c r="C136" s="71"/>
      <c r="D136" s="71"/>
      <c r="E136" s="73"/>
    </row>
    <row r="137" spans="1:5" x14ac:dyDescent="0.2">
      <c r="A137" s="72" t="s">
        <v>68</v>
      </c>
      <c r="B137" s="72"/>
      <c r="C137" s="72"/>
      <c r="D137" s="72"/>
      <c r="E137" s="73"/>
    </row>
    <row r="138" spans="1:5" x14ac:dyDescent="0.2">
      <c r="A138" s="71" t="s">
        <v>69</v>
      </c>
      <c r="B138" s="71"/>
      <c r="C138" s="71"/>
      <c r="D138" s="71"/>
      <c r="E138" s="71"/>
    </row>
    <row r="139" spans="1:5" x14ac:dyDescent="0.2">
      <c r="A139" s="71" t="s">
        <v>70</v>
      </c>
      <c r="B139" s="71"/>
      <c r="C139" s="71"/>
      <c r="D139" s="71"/>
      <c r="E139" s="73"/>
    </row>
    <row r="140" spans="1:5" x14ac:dyDescent="0.2">
      <c r="A140" s="71" t="s">
        <v>71</v>
      </c>
      <c r="B140" s="71"/>
      <c r="C140" s="71"/>
      <c r="D140" s="71"/>
      <c r="E140" s="73"/>
    </row>
  </sheetData>
  <mergeCells count="9">
    <mergeCell ref="A137:D137"/>
    <mergeCell ref="A138:E138"/>
    <mergeCell ref="A139:D139"/>
    <mergeCell ref="A140:D140"/>
    <mergeCell ref="G14:I14"/>
    <mergeCell ref="G13:I13"/>
    <mergeCell ref="G15:I15"/>
    <mergeCell ref="G12:I12"/>
    <mergeCell ref="A136:D136"/>
  </mergeCells>
  <hyperlinks>
    <hyperlink ref="K13" r:id="rId1" xr:uid="{D66DEEA7-DE28-8B4F-8BC7-7A1D2DB235D3}"/>
    <hyperlink ref="D81" location="'Feb 13 Notes'!A1" display="Feb 13 Notes" xr:uid="{90E4E1CA-E2E4-ED47-8297-78BA67633F48}"/>
    <hyperlink ref="D83" location="'Feb 13 Notes'!A1" display="Feb 13 Notes" xr:uid="{5132A4ED-4E47-944B-A6D1-4BCDBCC1AC64}"/>
    <hyperlink ref="D85" location="'Jan 30 Notes'!A1" display="Jan 30 Notes" xr:uid="{47188D26-8F15-9547-BF0C-630A7BBB75A7}"/>
    <hyperlink ref="D86" location="'Jan 30 Notes'!A1" display="Jan 30 Notes" xr:uid="{D2A58B7E-FACF-FC42-AB3E-2BC4D1B91E5E}"/>
    <hyperlink ref="D87" location="'Jan 30 Notes'!A1" display="Jan 30 Notes" xr:uid="{7F12F958-E5AD-8B45-A0DC-07286B0E45C5}"/>
    <hyperlink ref="D88" location="'Jan 30 Notes'!A1" display="Jan 30 Notes" xr:uid="{DDCDDC38-2F2F-F34B-9E0F-20EEB2326494}"/>
    <hyperlink ref="D82" location="'PS2 Solution'!A1" display="PS2 Solution" xr:uid="{24AFD6CA-B96E-4247-836A-17E8CE2EB31A}"/>
    <hyperlink ref="D84" location="'PS2 Solution'!A1" display="PS2 Solution" xr:uid="{150DFCA5-E435-F940-812B-99C458D16A16}"/>
    <hyperlink ref="D89" location="'PS2 Solution'!A1" display="PS2 Solution" xr:uid="{9CD3C7C9-80FA-1A44-8548-BE99D6EBEE97}"/>
  </hyperlinks>
  <pageMargins left="0.7" right="0.7" top="0.75" bottom="0.75" header="0.3" footer="0.3"/>
  <pageSetup orientation="portrait" horizontalDpi="0" verticalDpi="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5D755A-A3A3-954A-B57A-E1D5D0B0538E}">
  <dimension ref="A2:R197"/>
  <sheetViews>
    <sheetView showGridLines="0" topLeftCell="A2" workbookViewId="0">
      <selection activeCell="B153" sqref="B153"/>
    </sheetView>
  </sheetViews>
  <sheetFormatPr baseColWidth="10" defaultRowHeight="16" x14ac:dyDescent="0.2"/>
  <sheetData>
    <row r="2" spans="1:1" x14ac:dyDescent="0.2">
      <c r="A2" s="31" t="s">
        <v>73</v>
      </c>
    </row>
    <row r="38" spans="1:11" x14ac:dyDescent="0.2">
      <c r="A38" s="31" t="s">
        <v>74</v>
      </c>
    </row>
    <row r="39" spans="1:11" x14ac:dyDescent="0.2">
      <c r="A39" s="33"/>
    </row>
    <row r="40" spans="1:11" x14ac:dyDescent="0.2">
      <c r="A40" t="s">
        <v>97</v>
      </c>
    </row>
    <row r="42" spans="1:11" ht="16" customHeight="1" x14ac:dyDescent="0.2">
      <c r="A42" s="40" t="s">
        <v>110</v>
      </c>
      <c r="B42" s="41"/>
      <c r="C42" s="41"/>
      <c r="D42" s="41"/>
      <c r="E42" s="41"/>
      <c r="F42" s="41"/>
      <c r="G42" s="41"/>
      <c r="H42" s="41"/>
      <c r="I42" s="41"/>
      <c r="J42" s="41"/>
      <c r="K42" s="42"/>
    </row>
    <row r="43" spans="1:11" x14ac:dyDescent="0.2">
      <c r="A43" s="46"/>
      <c r="B43" s="47"/>
      <c r="C43" s="47"/>
      <c r="D43" s="47"/>
      <c r="E43" s="47"/>
      <c r="F43" s="47"/>
      <c r="G43" s="47"/>
      <c r="H43" s="47"/>
      <c r="I43" s="47"/>
      <c r="J43" s="47"/>
      <c r="K43" s="48"/>
    </row>
    <row r="44" spans="1:11" x14ac:dyDescent="0.2">
      <c r="A44" s="46"/>
      <c r="B44" s="47"/>
      <c r="C44" s="47"/>
      <c r="D44" s="47"/>
      <c r="E44" s="47"/>
      <c r="F44" s="47"/>
      <c r="G44" s="47"/>
      <c r="H44" s="47"/>
      <c r="I44" s="47"/>
      <c r="J44" s="47"/>
      <c r="K44" s="48"/>
    </row>
    <row r="45" spans="1:11" x14ac:dyDescent="0.2">
      <c r="A45" s="43"/>
      <c r="B45" s="44"/>
      <c r="C45" s="44"/>
      <c r="D45" s="44"/>
      <c r="E45" s="44"/>
      <c r="F45" s="44"/>
      <c r="G45" s="44"/>
      <c r="H45" s="44"/>
      <c r="I45" s="44"/>
      <c r="J45" s="44"/>
      <c r="K45" s="45"/>
    </row>
    <row r="48" spans="1:11" x14ac:dyDescent="0.2">
      <c r="B48" s="49" t="s">
        <v>96</v>
      </c>
      <c r="C48" s="49"/>
      <c r="D48" s="49"/>
      <c r="H48" s="49" t="s">
        <v>100</v>
      </c>
      <c r="I48" s="49"/>
      <c r="J48" s="49"/>
    </row>
    <row r="72" spans="1:17" x14ac:dyDescent="0.2">
      <c r="A72" s="31" t="s">
        <v>75</v>
      </c>
    </row>
    <row r="73" spans="1:17" x14ac:dyDescent="0.2">
      <c r="A73" t="s">
        <v>79</v>
      </c>
    </row>
    <row r="75" spans="1:17" x14ac:dyDescent="0.2">
      <c r="A75" s="50" t="s">
        <v>98</v>
      </c>
      <c r="B75" s="51"/>
      <c r="C75" s="51"/>
      <c r="D75" s="51"/>
      <c r="E75" s="51"/>
      <c r="F75" s="51"/>
      <c r="G75" s="51"/>
      <c r="H75" s="51"/>
      <c r="I75" s="51"/>
      <c r="J75" s="51"/>
      <c r="K75" s="52"/>
    </row>
    <row r="76" spans="1:17" x14ac:dyDescent="0.2">
      <c r="A76" s="53"/>
      <c r="B76" s="54"/>
      <c r="C76" s="54"/>
      <c r="D76" s="54"/>
      <c r="E76" s="54"/>
      <c r="F76" s="54"/>
      <c r="G76" s="54"/>
      <c r="H76" s="54"/>
      <c r="I76" s="54"/>
      <c r="J76" s="54"/>
      <c r="K76" s="55"/>
    </row>
    <row r="77" spans="1:17" x14ac:dyDescent="0.2">
      <c r="A77" s="56"/>
      <c r="B77" s="57"/>
      <c r="C77" s="57"/>
      <c r="D77" s="57"/>
      <c r="E77" s="57"/>
      <c r="F77" s="57"/>
      <c r="G77" s="57"/>
      <c r="H77" s="57"/>
      <c r="I77" s="57"/>
      <c r="J77" s="57"/>
      <c r="K77" s="58"/>
    </row>
    <row r="79" spans="1:17" x14ac:dyDescent="0.2">
      <c r="A79" s="59" t="s">
        <v>101</v>
      </c>
      <c r="B79" s="60"/>
      <c r="C79" s="60"/>
      <c r="D79" s="60"/>
      <c r="E79" s="60"/>
      <c r="F79" s="61"/>
    </row>
    <row r="80" spans="1:17" x14ac:dyDescent="0.2">
      <c r="A80" s="59" t="s">
        <v>104</v>
      </c>
      <c r="B80" s="60"/>
      <c r="C80" s="60"/>
      <c r="D80" s="60"/>
      <c r="E80" s="60"/>
      <c r="F80" s="60"/>
      <c r="G80" s="60"/>
      <c r="H80" s="60"/>
      <c r="I80" s="60"/>
      <c r="J80" s="60"/>
      <c r="K80" s="60"/>
      <c r="L80" s="60"/>
      <c r="M80" s="60"/>
      <c r="N80" s="60"/>
      <c r="O80" s="60"/>
      <c r="P80" s="60"/>
      <c r="Q80" s="61"/>
    </row>
    <row r="81" spans="1:18" x14ac:dyDescent="0.2">
      <c r="A81" s="62" t="s">
        <v>103</v>
      </c>
      <c r="B81" s="63"/>
      <c r="C81" s="63"/>
      <c r="D81" s="63"/>
      <c r="E81" s="63"/>
      <c r="F81" s="63"/>
      <c r="G81" s="63"/>
      <c r="H81" s="63"/>
      <c r="I81" s="63"/>
      <c r="J81" s="63"/>
      <c r="K81" s="63"/>
      <c r="L81" s="63"/>
      <c r="M81" s="63"/>
      <c r="N81" s="63"/>
      <c r="O81" s="63"/>
      <c r="P81" s="63"/>
      <c r="Q81" s="63"/>
      <c r="R81" s="64"/>
    </row>
    <row r="82" spans="1:18" x14ac:dyDescent="0.2">
      <c r="A82" s="62" t="s">
        <v>102</v>
      </c>
      <c r="B82" s="63"/>
      <c r="C82" s="63"/>
      <c r="D82" s="63"/>
      <c r="E82" s="63"/>
      <c r="F82" s="63"/>
      <c r="G82" s="63"/>
      <c r="H82" s="63"/>
      <c r="I82" s="63"/>
      <c r="J82" s="63"/>
      <c r="K82" s="63"/>
      <c r="L82" s="63"/>
      <c r="M82" s="63"/>
      <c r="N82" s="63"/>
      <c r="O82" s="64"/>
    </row>
    <row r="85" spans="1:18" x14ac:dyDescent="0.2">
      <c r="A85" s="31" t="s">
        <v>76</v>
      </c>
      <c r="F85" s="31" t="s">
        <v>77</v>
      </c>
      <c r="K85" s="31" t="s">
        <v>78</v>
      </c>
    </row>
    <row r="107" spans="1:8" x14ac:dyDescent="0.2">
      <c r="A107" s="31" t="s">
        <v>80</v>
      </c>
      <c r="B107" t="s">
        <v>105</v>
      </c>
    </row>
    <row r="108" spans="1:8" x14ac:dyDescent="0.2">
      <c r="A108" s="31"/>
    </row>
    <row r="109" spans="1:8" x14ac:dyDescent="0.2">
      <c r="A109" t="s">
        <v>111</v>
      </c>
    </row>
    <row r="110" spans="1:8" x14ac:dyDescent="0.2">
      <c r="A110" s="31"/>
    </row>
    <row r="111" spans="1:8" x14ac:dyDescent="0.2">
      <c r="A111" s="31" t="s">
        <v>81</v>
      </c>
      <c r="B111" t="s">
        <v>88</v>
      </c>
      <c r="G111" s="31" t="s">
        <v>85</v>
      </c>
      <c r="H111" t="s">
        <v>88</v>
      </c>
    </row>
    <row r="112" spans="1:8" x14ac:dyDescent="0.2">
      <c r="A112" s="32" t="s">
        <v>82</v>
      </c>
      <c r="B112">
        <v>6.9824465186175098E-4</v>
      </c>
      <c r="G112" s="32" t="s">
        <v>82</v>
      </c>
      <c r="H112">
        <v>5.8534365720607404</v>
      </c>
    </row>
    <row r="113" spans="1:9" x14ac:dyDescent="0.2">
      <c r="A113" s="32" t="s">
        <v>83</v>
      </c>
      <c r="B113">
        <v>0.29313593862322201</v>
      </c>
      <c r="G113" s="32" t="s">
        <v>83</v>
      </c>
      <c r="H113">
        <v>8.1164266586041304E-4</v>
      </c>
    </row>
    <row r="114" spans="1:9" x14ac:dyDescent="0.2">
      <c r="A114" s="32" t="s">
        <v>84</v>
      </c>
      <c r="B114">
        <v>1.2555038827623201E-3</v>
      </c>
      <c r="G114" s="32" t="s">
        <v>84</v>
      </c>
      <c r="H114">
        <v>3.7509332545844498E-4</v>
      </c>
    </row>
    <row r="115" spans="1:9" x14ac:dyDescent="0.2">
      <c r="C115" s="31" t="s">
        <v>89</v>
      </c>
      <c r="I115" s="31" t="s">
        <v>90</v>
      </c>
    </row>
    <row r="138" spans="1:17" x14ac:dyDescent="0.2">
      <c r="A138" s="62" t="s">
        <v>91</v>
      </c>
      <c r="B138" s="63"/>
      <c r="C138" s="63"/>
      <c r="D138" s="63"/>
      <c r="E138" s="63"/>
      <c r="F138" s="63"/>
      <c r="G138" s="63"/>
      <c r="H138" s="64"/>
    </row>
    <row r="139" spans="1:17" x14ac:dyDescent="0.2">
      <c r="A139" s="62" t="s">
        <v>92</v>
      </c>
      <c r="B139" s="63"/>
      <c r="C139" s="63"/>
      <c r="D139" s="63"/>
      <c r="E139" s="63"/>
      <c r="F139" s="63"/>
      <c r="G139" s="63"/>
      <c r="H139" s="64"/>
    </row>
    <row r="140" spans="1:17" x14ac:dyDescent="0.2">
      <c r="A140" s="34"/>
      <c r="B140" s="34"/>
      <c r="C140" s="34"/>
      <c r="D140" s="34"/>
      <c r="E140" s="34"/>
      <c r="F140" s="34"/>
      <c r="G140" s="34"/>
      <c r="H140" s="34"/>
    </row>
    <row r="141" spans="1:17" x14ac:dyDescent="0.2">
      <c r="A141" s="40" t="s">
        <v>106</v>
      </c>
      <c r="B141" s="41"/>
      <c r="C141" s="41"/>
      <c r="D141" s="41"/>
      <c r="E141" s="41"/>
      <c r="F141" s="41"/>
      <c r="G141" s="41"/>
      <c r="H141" s="41"/>
      <c r="I141" s="41"/>
      <c r="J141" s="41"/>
      <c r="K141" s="41"/>
      <c r="L141" s="41"/>
      <c r="M141" s="41"/>
      <c r="N141" s="41"/>
      <c r="O141" s="41"/>
      <c r="P141" s="41"/>
      <c r="Q141" s="42"/>
    </row>
    <row r="142" spans="1:17" x14ac:dyDescent="0.2">
      <c r="A142" s="46"/>
      <c r="B142" s="47"/>
      <c r="C142" s="47"/>
      <c r="D142" s="47"/>
      <c r="E142" s="47"/>
      <c r="F142" s="47"/>
      <c r="G142" s="47"/>
      <c r="H142" s="47"/>
      <c r="I142" s="47"/>
      <c r="J142" s="47"/>
      <c r="K142" s="47"/>
      <c r="L142" s="47"/>
      <c r="M142" s="47"/>
      <c r="N142" s="47"/>
      <c r="O142" s="47"/>
      <c r="P142" s="47"/>
      <c r="Q142" s="48"/>
    </row>
    <row r="143" spans="1:17" x14ac:dyDescent="0.2">
      <c r="A143" s="46"/>
      <c r="B143" s="47"/>
      <c r="C143" s="47"/>
      <c r="D143" s="47"/>
      <c r="E143" s="47"/>
      <c r="F143" s="47"/>
      <c r="G143" s="47"/>
      <c r="H143" s="47"/>
      <c r="I143" s="47"/>
      <c r="J143" s="47"/>
      <c r="K143" s="47"/>
      <c r="L143" s="47"/>
      <c r="M143" s="47"/>
      <c r="N143" s="47"/>
      <c r="O143" s="47"/>
      <c r="P143" s="47"/>
      <c r="Q143" s="48"/>
    </row>
    <row r="144" spans="1:17" x14ac:dyDescent="0.2">
      <c r="A144" s="43"/>
      <c r="B144" s="44"/>
      <c r="C144" s="44"/>
      <c r="D144" s="44"/>
      <c r="E144" s="44"/>
      <c r="F144" s="44"/>
      <c r="G144" s="44"/>
      <c r="H144" s="44"/>
      <c r="I144" s="44"/>
      <c r="J144" s="44"/>
      <c r="K144" s="44"/>
      <c r="L144" s="44"/>
      <c r="M144" s="44"/>
      <c r="N144" s="44"/>
      <c r="O144" s="44"/>
      <c r="P144" s="44"/>
      <c r="Q144" s="45"/>
    </row>
    <row r="146" spans="1:17" ht="16" customHeight="1" x14ac:dyDescent="0.2">
      <c r="A146" s="40" t="s">
        <v>107</v>
      </c>
      <c r="B146" s="41"/>
      <c r="C146" s="41"/>
      <c r="D146" s="41"/>
      <c r="E146" s="41"/>
      <c r="F146" s="41"/>
      <c r="G146" s="41"/>
      <c r="H146" s="41"/>
      <c r="I146" s="41"/>
      <c r="J146" s="41"/>
      <c r="K146" s="41"/>
      <c r="L146" s="41"/>
      <c r="M146" s="41"/>
      <c r="N146" s="41"/>
      <c r="O146" s="41"/>
      <c r="P146" s="41"/>
      <c r="Q146" s="42"/>
    </row>
    <row r="147" spans="1:17" x14ac:dyDescent="0.2">
      <c r="A147" s="46"/>
      <c r="B147" s="47"/>
      <c r="C147" s="47"/>
      <c r="D147" s="47"/>
      <c r="E147" s="47"/>
      <c r="F147" s="47"/>
      <c r="G147" s="47"/>
      <c r="H147" s="47"/>
      <c r="I147" s="47"/>
      <c r="J147" s="47"/>
      <c r="K147" s="47"/>
      <c r="L147" s="47"/>
      <c r="M147" s="47"/>
      <c r="N147" s="47"/>
      <c r="O147" s="47"/>
      <c r="P147" s="47"/>
      <c r="Q147" s="48"/>
    </row>
    <row r="148" spans="1:17" x14ac:dyDescent="0.2">
      <c r="A148" s="46"/>
      <c r="B148" s="47"/>
      <c r="C148" s="47"/>
      <c r="D148" s="47"/>
      <c r="E148" s="47"/>
      <c r="F148" s="47"/>
      <c r="G148" s="47"/>
      <c r="H148" s="47"/>
      <c r="I148" s="47"/>
      <c r="J148" s="47"/>
      <c r="K148" s="47"/>
      <c r="L148" s="47"/>
      <c r="M148" s="47"/>
      <c r="N148" s="47"/>
      <c r="O148" s="47"/>
      <c r="P148" s="47"/>
      <c r="Q148" s="48"/>
    </row>
    <row r="149" spans="1:17" x14ac:dyDescent="0.2">
      <c r="A149" s="46"/>
      <c r="B149" s="47"/>
      <c r="C149" s="47"/>
      <c r="D149" s="47"/>
      <c r="E149" s="47"/>
      <c r="F149" s="47"/>
      <c r="G149" s="47"/>
      <c r="H149" s="47"/>
      <c r="I149" s="47"/>
      <c r="J149" s="47"/>
      <c r="K149" s="47"/>
      <c r="L149" s="47"/>
      <c r="M149" s="47"/>
      <c r="N149" s="47"/>
      <c r="O149" s="47"/>
      <c r="P149" s="47"/>
      <c r="Q149" s="48"/>
    </row>
    <row r="150" spans="1:17" x14ac:dyDescent="0.2">
      <c r="A150" s="43"/>
      <c r="B150" s="44"/>
      <c r="C150" s="44"/>
      <c r="D150" s="44"/>
      <c r="E150" s="44"/>
      <c r="F150" s="44"/>
      <c r="G150" s="44"/>
      <c r="H150" s="44"/>
      <c r="I150" s="44"/>
      <c r="J150" s="44"/>
      <c r="K150" s="44"/>
      <c r="L150" s="44"/>
      <c r="M150" s="44"/>
      <c r="N150" s="44"/>
      <c r="O150" s="44"/>
      <c r="P150" s="44"/>
      <c r="Q150" s="45"/>
    </row>
    <row r="152" spans="1:17" x14ac:dyDescent="0.2">
      <c r="A152" s="31" t="s">
        <v>86</v>
      </c>
    </row>
    <row r="153" spans="1:17" x14ac:dyDescent="0.2">
      <c r="A153" s="31"/>
    </row>
    <row r="154" spans="1:17" x14ac:dyDescent="0.2">
      <c r="A154" t="s">
        <v>112</v>
      </c>
    </row>
    <row r="156" spans="1:17" x14ac:dyDescent="0.2">
      <c r="A156" s="31" t="s">
        <v>87</v>
      </c>
      <c r="B156" t="s">
        <v>88</v>
      </c>
    </row>
    <row r="157" spans="1:17" x14ac:dyDescent="0.2">
      <c r="A157" s="32" t="s">
        <v>82</v>
      </c>
      <c r="B157">
        <v>0.39482796277184201</v>
      </c>
    </row>
    <row r="158" spans="1:17" x14ac:dyDescent="0.2">
      <c r="A158" s="32" t="s">
        <v>83</v>
      </c>
      <c r="B158">
        <v>0.317160400236913</v>
      </c>
    </row>
    <row r="159" spans="1:17" x14ac:dyDescent="0.2">
      <c r="A159" s="32" t="s">
        <v>84</v>
      </c>
      <c r="B159">
        <v>1.0126092392835099E-3</v>
      </c>
    </row>
    <row r="162" spans="9:9" x14ac:dyDescent="0.2">
      <c r="I162" s="31" t="s">
        <v>93</v>
      </c>
    </row>
    <row r="191" spans="1:12" x14ac:dyDescent="0.2">
      <c r="A191" s="59" t="s">
        <v>108</v>
      </c>
      <c r="B191" s="60"/>
      <c r="C191" s="60"/>
      <c r="D191" s="60"/>
      <c r="E191" s="60"/>
      <c r="F191" s="60"/>
      <c r="G191" s="61"/>
    </row>
    <row r="192" spans="1:12" x14ac:dyDescent="0.2">
      <c r="A192" s="40" t="s">
        <v>109</v>
      </c>
      <c r="B192" s="41"/>
      <c r="C192" s="41"/>
      <c r="D192" s="41"/>
      <c r="E192" s="41"/>
      <c r="F192" s="41"/>
      <c r="G192" s="41"/>
      <c r="H192" s="41"/>
      <c r="I192" s="41"/>
      <c r="J192" s="41"/>
      <c r="K192" s="41"/>
      <c r="L192" s="42"/>
    </row>
    <row r="193" spans="1:12" x14ac:dyDescent="0.2">
      <c r="A193" s="43"/>
      <c r="B193" s="44"/>
      <c r="C193" s="44"/>
      <c r="D193" s="44"/>
      <c r="E193" s="44"/>
      <c r="F193" s="44"/>
      <c r="G193" s="44"/>
      <c r="H193" s="44"/>
      <c r="I193" s="44"/>
      <c r="J193" s="44"/>
      <c r="K193" s="44"/>
      <c r="L193" s="45"/>
    </row>
    <row r="195" spans="1:12" x14ac:dyDescent="0.2">
      <c r="A195" s="59" t="s">
        <v>99</v>
      </c>
      <c r="B195" s="60"/>
      <c r="C195" s="60"/>
      <c r="D195" s="60"/>
      <c r="E195" s="60"/>
      <c r="F195" s="60"/>
      <c r="G195" s="60"/>
      <c r="H195" s="60"/>
      <c r="I195" s="60"/>
      <c r="J195" s="61"/>
    </row>
    <row r="196" spans="1:12" x14ac:dyDescent="0.2">
      <c r="A196" s="68" t="s">
        <v>94</v>
      </c>
      <c r="B196" s="69"/>
      <c r="C196" s="69"/>
      <c r="D196" s="69"/>
      <c r="E196" s="69"/>
      <c r="F196" s="69"/>
      <c r="G196" s="69"/>
      <c r="H196" s="69"/>
      <c r="I196" s="69"/>
      <c r="J196" s="70"/>
    </row>
    <row r="197" spans="1:12" x14ac:dyDescent="0.2">
      <c r="A197" s="65" t="s">
        <v>95</v>
      </c>
      <c r="B197" s="66"/>
      <c r="C197" s="66"/>
      <c r="D197" s="66"/>
      <c r="E197" s="66"/>
      <c r="F197" s="66"/>
      <c r="G197" s="66"/>
      <c r="H197" s="66"/>
      <c r="I197" s="66"/>
      <c r="J197" s="67"/>
    </row>
  </sheetData>
  <mergeCells count="17">
    <mergeCell ref="A79:F79"/>
    <mergeCell ref="A82:O82"/>
    <mergeCell ref="A80:Q80"/>
    <mergeCell ref="A81:R81"/>
    <mergeCell ref="A197:J197"/>
    <mergeCell ref="A146:Q150"/>
    <mergeCell ref="A141:Q144"/>
    <mergeCell ref="A195:J195"/>
    <mergeCell ref="A138:H138"/>
    <mergeCell ref="A139:H139"/>
    <mergeCell ref="A192:L193"/>
    <mergeCell ref="A191:G191"/>
    <mergeCell ref="A196:J196"/>
    <mergeCell ref="B48:D48"/>
    <mergeCell ref="H48:J48"/>
    <mergeCell ref="A75:K77"/>
    <mergeCell ref="A42:K45"/>
  </mergeCells>
  <pageMargins left="0.7" right="0.7" top="0.75" bottom="0.75" header="0.3" footer="0.3"/>
  <pageSetup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021BC8-5F71-794D-8580-1CB33B577F9C}">
  <dimension ref="A1"/>
  <sheetViews>
    <sheetView showGridLines="0" workbookViewId="0"/>
  </sheetViews>
  <sheetFormatPr baseColWidth="10" defaultRowHeight="16" x14ac:dyDescent="0.2"/>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DB95F-209E-4D42-AC21-F870EEB4A19A}">
  <dimension ref="A1"/>
  <sheetViews>
    <sheetView showGridLines="0" zoomScale="75" workbookViewId="0"/>
  </sheetViews>
  <sheetFormatPr baseColWidth="10" defaultRowHeight="16" x14ac:dyDescent="0.2"/>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29D652-7A53-6C4F-BBCE-892B5550314B}">
  <dimension ref="A1:E50"/>
  <sheetViews>
    <sheetView showGridLines="0" workbookViewId="0">
      <selection activeCell="C8" sqref="C8"/>
    </sheetView>
  </sheetViews>
  <sheetFormatPr baseColWidth="10" defaultRowHeight="16" x14ac:dyDescent="0.2"/>
  <cols>
    <col min="1" max="1" width="19.83203125" customWidth="1"/>
  </cols>
  <sheetData>
    <row r="1" spans="1:5" x14ac:dyDescent="0.2">
      <c r="A1" t="s">
        <v>50</v>
      </c>
    </row>
    <row r="2" spans="1:5" x14ac:dyDescent="0.2">
      <c r="A2" s="30" t="s">
        <v>72</v>
      </c>
    </row>
    <row r="3" spans="1:5" x14ac:dyDescent="0.2">
      <c r="A3" t="s">
        <v>59</v>
      </c>
    </row>
    <row r="4" spans="1:5" x14ac:dyDescent="0.2">
      <c r="A4">
        <f>AVERAGE(A7:A48)</f>
        <v>0.91473314195763089</v>
      </c>
    </row>
    <row r="6" spans="1:5" x14ac:dyDescent="0.2">
      <c r="A6" t="s">
        <v>49</v>
      </c>
    </row>
    <row r="7" spans="1:5" x14ac:dyDescent="0.2">
      <c r="A7">
        <v>0.05</v>
      </c>
      <c r="E7" t="s">
        <v>56</v>
      </c>
    </row>
    <row r="8" spans="1:5" x14ac:dyDescent="0.2">
      <c r="A8">
        <v>0.05</v>
      </c>
    </row>
    <row r="9" spans="1:5" x14ac:dyDescent="0.2">
      <c r="A9">
        <v>0.50070019368639496</v>
      </c>
    </row>
    <row r="10" spans="1:5" x14ac:dyDescent="0.2">
      <c r="A10">
        <v>0.57661126921509998</v>
      </c>
    </row>
    <row r="11" spans="1:5" x14ac:dyDescent="0.2">
      <c r="A11">
        <v>0.69120972366392697</v>
      </c>
    </row>
    <row r="12" spans="1:5" x14ac:dyDescent="0.2">
      <c r="A12">
        <v>0.81902496550942505</v>
      </c>
    </row>
    <row r="13" spans="1:5" x14ac:dyDescent="0.2">
      <c r="A13">
        <v>0.826834981448753</v>
      </c>
    </row>
    <row r="14" spans="1:5" x14ac:dyDescent="0.2">
      <c r="A14">
        <v>0.93262002703124702</v>
      </c>
    </row>
    <row r="15" spans="1:5" x14ac:dyDescent="0.2">
      <c r="A15">
        <v>0.94998162047419499</v>
      </c>
    </row>
    <row r="16" spans="1:5" x14ac:dyDescent="0.2">
      <c r="A16">
        <v>0.94998162047419499</v>
      </c>
    </row>
    <row r="17" spans="1:5" x14ac:dyDescent="0.2">
      <c r="A17">
        <v>0.94998162047419499</v>
      </c>
    </row>
    <row r="18" spans="1:5" x14ac:dyDescent="0.2">
      <c r="A18">
        <v>0.94998162047419499</v>
      </c>
    </row>
    <row r="19" spans="1:5" x14ac:dyDescent="0.2">
      <c r="A19">
        <v>0.94998162047419499</v>
      </c>
      <c r="E19" t="s">
        <v>18</v>
      </c>
    </row>
    <row r="20" spans="1:5" x14ac:dyDescent="0.2">
      <c r="A20">
        <v>0.94998162047419499</v>
      </c>
    </row>
    <row r="21" spans="1:5" x14ac:dyDescent="0.2">
      <c r="A21">
        <v>0.94998162047419499</v>
      </c>
    </row>
    <row r="22" spans="1:5" x14ac:dyDescent="0.2">
      <c r="A22">
        <v>0.94998162047419499</v>
      </c>
    </row>
    <row r="23" spans="1:5" x14ac:dyDescent="0.2">
      <c r="A23">
        <v>0.94998162047419499</v>
      </c>
    </row>
    <row r="24" spans="1:5" x14ac:dyDescent="0.2">
      <c r="A24">
        <v>0.94998162047419499</v>
      </c>
    </row>
    <row r="25" spans="1:5" x14ac:dyDescent="0.2">
      <c r="A25">
        <v>1</v>
      </c>
    </row>
    <row r="26" spans="1:5" x14ac:dyDescent="0.2">
      <c r="A26">
        <v>1</v>
      </c>
    </row>
    <row r="27" spans="1:5" x14ac:dyDescent="0.2">
      <c r="A27">
        <v>1</v>
      </c>
    </row>
    <row r="28" spans="1:5" x14ac:dyDescent="0.2">
      <c r="A28">
        <v>1</v>
      </c>
    </row>
    <row r="29" spans="1:5" x14ac:dyDescent="0.2">
      <c r="A29">
        <v>1</v>
      </c>
    </row>
    <row r="30" spans="1:5" x14ac:dyDescent="0.2">
      <c r="A30">
        <v>1</v>
      </c>
    </row>
    <row r="31" spans="1:5" x14ac:dyDescent="0.2">
      <c r="A31">
        <v>1</v>
      </c>
    </row>
    <row r="32" spans="1:5" x14ac:dyDescent="0.2">
      <c r="A32">
        <v>1</v>
      </c>
    </row>
    <row r="33" spans="1:1" x14ac:dyDescent="0.2">
      <c r="A33">
        <v>1</v>
      </c>
    </row>
    <row r="34" spans="1:1" x14ac:dyDescent="0.2">
      <c r="A34">
        <v>1</v>
      </c>
    </row>
    <row r="35" spans="1:1" x14ac:dyDescent="0.2">
      <c r="A35">
        <v>1</v>
      </c>
    </row>
    <row r="36" spans="1:1" x14ac:dyDescent="0.2">
      <c r="A36">
        <v>1</v>
      </c>
    </row>
    <row r="37" spans="1:1" x14ac:dyDescent="0.2">
      <c r="A37">
        <v>1</v>
      </c>
    </row>
    <row r="38" spans="1:1" x14ac:dyDescent="0.2">
      <c r="A38">
        <v>1</v>
      </c>
    </row>
    <row r="39" spans="1:1" x14ac:dyDescent="0.2">
      <c r="A39">
        <v>1</v>
      </c>
    </row>
    <row r="40" spans="1:1" x14ac:dyDescent="0.2">
      <c r="A40">
        <v>1</v>
      </c>
    </row>
    <row r="41" spans="1:1" x14ac:dyDescent="0.2">
      <c r="A41">
        <v>1</v>
      </c>
    </row>
    <row r="42" spans="1:1" x14ac:dyDescent="0.2">
      <c r="A42">
        <v>1</v>
      </c>
    </row>
    <row r="43" spans="1:1" x14ac:dyDescent="0.2">
      <c r="A43">
        <v>1</v>
      </c>
    </row>
    <row r="44" spans="1:1" x14ac:dyDescent="0.2">
      <c r="A44">
        <v>1</v>
      </c>
    </row>
    <row r="45" spans="1:1" x14ac:dyDescent="0.2">
      <c r="A45">
        <v>1</v>
      </c>
    </row>
    <row r="46" spans="1:1" x14ac:dyDescent="0.2">
      <c r="A46">
        <v>1</v>
      </c>
    </row>
    <row r="47" spans="1:1" x14ac:dyDescent="0.2">
      <c r="A47">
        <v>1.0632174816989099</v>
      </c>
    </row>
    <row r="48" spans="1:1" x14ac:dyDescent="0.2">
      <c r="A48">
        <v>1.40875711522479</v>
      </c>
    </row>
    <row r="49" spans="1:1" x14ac:dyDescent="0.2">
      <c r="A49">
        <v>2.4724748119604101</v>
      </c>
    </row>
    <row r="50" spans="1:1" x14ac:dyDescent="0.2">
      <c r="A50">
        <v>3.37438775270545</v>
      </c>
    </row>
  </sheetData>
  <pageMargins left="0.7" right="0.7" top="0.75" bottom="0.75" header="0.3" footer="0.3"/>
  <ignoredErrors>
    <ignoredError sqref="A4" formulaRange="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Question 1</vt:lpstr>
      <vt:lpstr>Question 2</vt:lpstr>
      <vt:lpstr>Jan 30 Notes</vt:lpstr>
      <vt:lpstr>Feb 13 Notes</vt:lpstr>
      <vt:lpstr>PS2 Solution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cp:lastPrinted>2020-05-11T23:15:44Z</cp:lastPrinted>
  <dcterms:created xsi:type="dcterms:W3CDTF">2020-05-08T15:28:36Z</dcterms:created>
  <dcterms:modified xsi:type="dcterms:W3CDTF">2020-05-12T04:57:22Z</dcterms:modified>
</cp:coreProperties>
</file>